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05" windowHeight="9045" tabRatio="767" activeTab="0"/>
  </bookViews>
  <sheets>
    <sheet name="웹젠" sheetId="1" r:id="rId1"/>
    <sheet name="대차대조표" sheetId="2" r:id="rId2"/>
    <sheet name="손익계산서" sheetId="3" r:id="rId3"/>
    <sheet name="매출원가" sheetId="4" r:id="rId4"/>
    <sheet name="부문별 매출" sheetId="5" r:id="rId5"/>
    <sheet name="국가별 매출" sheetId="6" r:id="rId6"/>
    <sheet name="뮤 사용자수치" sheetId="7" r:id="rId7"/>
  </sheets>
  <definedNames>
    <definedName name="_xlnm.Print_Area" localSheetId="5">'국가별 매출'!$B$2:$H$45</definedName>
    <definedName name="_xlnm.Print_Area" localSheetId="1">'대차대조표'!$A$1:$G$97</definedName>
    <definedName name="_xlnm.Print_Area" localSheetId="6">'뮤 사용자수치'!$A$1:$N$31</definedName>
    <definedName name="_xlnm.Print_Area" localSheetId="4">'부문별 매출'!$A$2:$H$54</definedName>
    <definedName name="_xlnm.Print_Area" localSheetId="2">'손익계산서'!$A$1:$I$74</definedName>
  </definedNames>
  <calcPr fullCalcOnLoad="1"/>
</workbook>
</file>

<file path=xl/comments2.xml><?xml version="1.0" encoding="utf-8"?>
<comments xmlns="http://schemas.openxmlformats.org/spreadsheetml/2006/main">
  <authors>
    <author>Samil User</author>
  </authors>
  <commentList>
    <comment ref="G63" authorId="0">
      <text>
        <r>
          <rPr>
            <b/>
            <sz val="9"/>
            <rFont val="굴림"/>
            <family val="3"/>
          </rPr>
          <t>Samil User:</t>
        </r>
        <r>
          <rPr>
            <sz val="9"/>
            <rFont val="굴림"/>
            <family val="3"/>
          </rPr>
          <t xml:space="preserve">
전기말 보고서상 금액은 605,272,118이나 1분기검토시 계정재분류함.</t>
        </r>
      </text>
    </comment>
  </commentList>
</comments>
</file>

<file path=xl/sharedStrings.xml><?xml version="1.0" encoding="utf-8"?>
<sst xmlns="http://schemas.openxmlformats.org/spreadsheetml/2006/main" count="455" uniqueCount="280">
  <si>
    <t>㈜ 웹  젠</t>
  </si>
  <si>
    <t>2001년 12월</t>
  </si>
  <si>
    <t>2002년 3월</t>
  </si>
  <si>
    <t>2002년 6월</t>
  </si>
  <si>
    <t>2002년 9월</t>
  </si>
  <si>
    <t>2002년 12월</t>
  </si>
  <si>
    <t>2003년 9월</t>
  </si>
  <si>
    <t>서버 수</t>
  </si>
  <si>
    <t>2003년 3월</t>
  </si>
  <si>
    <t xml:space="preserve">부문별 매출 </t>
  </si>
  <si>
    <t>2001년</t>
  </si>
  <si>
    <t>부 문</t>
  </si>
  <si>
    <t>1분기</t>
  </si>
  <si>
    <t>2분기</t>
  </si>
  <si>
    <t>3분기</t>
  </si>
  <si>
    <t>4분기</t>
  </si>
  <si>
    <t>합계</t>
  </si>
  <si>
    <t>개인</t>
  </si>
  <si>
    <t>PC방</t>
  </si>
  <si>
    <t>수출</t>
  </si>
  <si>
    <t>로열티</t>
  </si>
  <si>
    <t>합  계</t>
  </si>
  <si>
    <t>2002년</t>
  </si>
  <si>
    <t>상품</t>
  </si>
  <si>
    <t>2003년</t>
  </si>
  <si>
    <t>-</t>
  </si>
  <si>
    <t>한국</t>
  </si>
  <si>
    <t>2003년 6월</t>
  </si>
  <si>
    <t>가입 PC방</t>
  </si>
  <si>
    <t>개인계정</t>
  </si>
  <si>
    <t>대만</t>
  </si>
  <si>
    <t>-</t>
  </si>
  <si>
    <t>2002년 12월</t>
  </si>
  <si>
    <t>2003년 3월</t>
  </si>
  <si>
    <t>2003년 6월</t>
  </si>
  <si>
    <t>2003년 9월</t>
  </si>
  <si>
    <t>서버 수</t>
  </si>
  <si>
    <t>최고 동시접속자 수</t>
  </si>
  <si>
    <t>중국</t>
  </si>
  <si>
    <t>모바일</t>
  </si>
  <si>
    <t>국가별 매출</t>
  </si>
  <si>
    <t>㈜웹   젠</t>
  </si>
  <si>
    <t>-</t>
  </si>
  <si>
    <t>2003년 12월</t>
  </si>
  <si>
    <t>2003년 12월</t>
  </si>
  <si>
    <t>뮤 주요 영업지표</t>
  </si>
  <si>
    <t>(단위: 원)</t>
  </si>
  <si>
    <t>2004년 3월</t>
  </si>
  <si>
    <t>2004년 3월</t>
  </si>
  <si>
    <t>일본</t>
  </si>
  <si>
    <t>매출원가 명세서</t>
  </si>
  <si>
    <t>㈜ 웹 젠</t>
  </si>
  <si>
    <t>2004년 6월</t>
  </si>
  <si>
    <t>태국</t>
  </si>
  <si>
    <t>2004년 9월</t>
  </si>
  <si>
    <t>최대 동시접속자 수</t>
  </si>
  <si>
    <t>평균 동시접속자 수</t>
  </si>
  <si>
    <t>지급수수료</t>
  </si>
  <si>
    <t>국   가</t>
  </si>
  <si>
    <t>구분</t>
  </si>
  <si>
    <t>2002 1/4분기</t>
  </si>
  <si>
    <t>2002 2/4분기</t>
  </si>
  <si>
    <t>2002 3/4분기</t>
  </si>
  <si>
    <t>2002 4/4분기</t>
  </si>
  <si>
    <t>2002년 합계</t>
  </si>
  <si>
    <t>한   국</t>
  </si>
  <si>
    <t>국내매출</t>
  </si>
  <si>
    <t>중   국</t>
  </si>
  <si>
    <t>라이센스료</t>
  </si>
  <si>
    <t>러닝로열티</t>
  </si>
  <si>
    <t>대   만</t>
  </si>
  <si>
    <t>일   본</t>
  </si>
  <si>
    <t>-</t>
  </si>
  <si>
    <t>태   국</t>
  </si>
  <si>
    <t>기   타</t>
  </si>
  <si>
    <t>(단위: 원)</t>
  </si>
  <si>
    <t>2003 1/4분기</t>
  </si>
  <si>
    <t>2003 2/4분기</t>
  </si>
  <si>
    <t>2003년 3/4분기</t>
  </si>
  <si>
    <t>2003년 4/4분기</t>
  </si>
  <si>
    <t>2003년 합계</t>
  </si>
  <si>
    <t>2004 1/4분기</t>
  </si>
  <si>
    <t>2004 2/4분기</t>
  </si>
  <si>
    <t>2004 3/4분기</t>
  </si>
  <si>
    <t>2004 4/4분기</t>
  </si>
  <si>
    <t>2004년 합계</t>
  </si>
  <si>
    <t>필리핀</t>
  </si>
  <si>
    <t>2004년 12월</t>
  </si>
  <si>
    <t>(단위: 원)</t>
  </si>
  <si>
    <t>2004년</t>
  </si>
  <si>
    <t>㈜ 웹 젠</t>
  </si>
  <si>
    <t>(단위: 원)</t>
  </si>
  <si>
    <t>구     분</t>
  </si>
  <si>
    <t>2004년 3분기</t>
  </si>
  <si>
    <t>2004년 4분기</t>
  </si>
  <si>
    <t>2004년 누 계</t>
  </si>
  <si>
    <t>반기 누 계</t>
  </si>
  <si>
    <t>3분기누계</t>
  </si>
  <si>
    <t>직원 급여</t>
  </si>
  <si>
    <t>퇴직급여</t>
  </si>
  <si>
    <t>복리후생비</t>
  </si>
  <si>
    <t>여비교통비</t>
  </si>
  <si>
    <t>접대비</t>
  </si>
  <si>
    <t>통  신  비</t>
  </si>
  <si>
    <t>수도광열비</t>
  </si>
  <si>
    <t>세금과공과</t>
  </si>
  <si>
    <t>감가상각비</t>
  </si>
  <si>
    <t>지급임차료</t>
  </si>
  <si>
    <t>수선비</t>
  </si>
  <si>
    <t>보험료</t>
  </si>
  <si>
    <t>차량유지비</t>
  </si>
  <si>
    <t>운반비</t>
  </si>
  <si>
    <t>교육훈련비</t>
  </si>
  <si>
    <t>도서인쇄비</t>
  </si>
  <si>
    <t>소 모 품비</t>
  </si>
  <si>
    <t>무형자산상각비</t>
  </si>
  <si>
    <t>매출원가 계</t>
  </si>
  <si>
    <t xml:space="preserve">   8. 선급금</t>
  </si>
  <si>
    <t xml:space="preserve">   9. 선급법인세</t>
  </si>
  <si>
    <t xml:space="preserve">  10. 부가세대급금</t>
  </si>
  <si>
    <t xml:space="preserve">  11. 선급비용</t>
  </si>
  <si>
    <t xml:space="preserve">  12. 통화선도</t>
  </si>
  <si>
    <t xml:space="preserve"> (2) 재고자산</t>
  </si>
  <si>
    <t xml:space="preserve">   1. 상    품</t>
  </si>
  <si>
    <t>Ⅱ. 고정자산</t>
  </si>
  <si>
    <t xml:space="preserve"> (1) 투자자산</t>
  </si>
  <si>
    <t xml:space="preserve">   1. 장기금융상품</t>
  </si>
  <si>
    <t xml:space="preserve">   2. 장기대여금</t>
  </si>
  <si>
    <t xml:space="preserve">   3. 지분법적용투자주식</t>
  </si>
  <si>
    <t xml:space="preserve">   4. 매도가능증권</t>
  </si>
  <si>
    <t xml:space="preserve">   5. 만기보유증권</t>
  </si>
  <si>
    <t xml:space="preserve">   6. 장기선급비용</t>
  </si>
  <si>
    <t xml:space="preserve">   7. 보증금</t>
  </si>
  <si>
    <t xml:space="preserve">   8. 전신전화가입권</t>
  </si>
  <si>
    <t xml:space="preserve">   9. 기타의투자자산</t>
  </si>
  <si>
    <t xml:space="preserve"> (2)유형자산</t>
  </si>
  <si>
    <t xml:space="preserve">   1. 토지</t>
  </si>
  <si>
    <t xml:space="preserve">   2. 건물</t>
  </si>
  <si>
    <t xml:space="preserve">     (감가상각누계액)</t>
  </si>
  <si>
    <t xml:space="preserve">   3. 비품</t>
  </si>
  <si>
    <t xml:space="preserve">   4. 시설장치</t>
  </si>
  <si>
    <t xml:space="preserve">  (3)무형자산</t>
  </si>
  <si>
    <t xml:space="preserve">   1. 창업비 </t>
  </si>
  <si>
    <t xml:space="preserve">   2. 소프트웨어</t>
  </si>
  <si>
    <t xml:space="preserve">   3. 영업권</t>
  </si>
  <si>
    <t xml:space="preserve">   4. 개발비</t>
  </si>
  <si>
    <t>자산총계</t>
  </si>
  <si>
    <t>Ⅰ. 유동부채</t>
  </si>
  <si>
    <t xml:space="preserve">   1. 미지급금</t>
  </si>
  <si>
    <t xml:space="preserve">   2. 미지급비용</t>
  </si>
  <si>
    <t xml:space="preserve">   3. 미지급법인세</t>
  </si>
  <si>
    <t xml:space="preserve">   4. 예수금</t>
  </si>
  <si>
    <t xml:space="preserve">   5. 예수보증금</t>
  </si>
  <si>
    <t xml:space="preserve">   6. 부가세예수금</t>
  </si>
  <si>
    <t xml:space="preserve">   7. 선수금</t>
  </si>
  <si>
    <t xml:space="preserve">   8. 선수수익</t>
  </si>
  <si>
    <t>Ⅱ.고정부채</t>
  </si>
  <si>
    <t xml:space="preserve">   2. 장기선수수익</t>
  </si>
  <si>
    <t>부채총계</t>
  </si>
  <si>
    <t>자본</t>
  </si>
  <si>
    <t>Ⅰ.자본금</t>
  </si>
  <si>
    <t xml:space="preserve">   1.보통주자본금</t>
  </si>
  <si>
    <t>Ⅱ.자본잉여금</t>
  </si>
  <si>
    <t xml:space="preserve">   1.주식발행초과금</t>
  </si>
  <si>
    <t>Ⅲ.이익잉여금</t>
  </si>
  <si>
    <t xml:space="preserve">   1.기업합리화적립금</t>
  </si>
  <si>
    <t xml:space="preserve">   2.중소기업투자준비금</t>
  </si>
  <si>
    <t xml:space="preserve">   3.차기이월이익잉여금</t>
  </si>
  <si>
    <t xml:space="preserve">     (당기순이익)</t>
  </si>
  <si>
    <t>Ⅳ. 자본조정</t>
  </si>
  <si>
    <t xml:space="preserve">  1. 매도가능증권평가이익</t>
  </si>
  <si>
    <t xml:space="preserve">  2. 매도가능증권평가손실</t>
  </si>
  <si>
    <t xml:space="preserve">  3. 해외사업환산대</t>
  </si>
  <si>
    <t xml:space="preserve">  4. 주식매입선택권</t>
  </si>
  <si>
    <t xml:space="preserve">  5. 지분법적용투자주식평가손실</t>
  </si>
  <si>
    <t xml:space="preserve">  6. 지분법적용투자주식평가이익</t>
  </si>
  <si>
    <t xml:space="preserve">  7. 자기주식</t>
  </si>
  <si>
    <t>자본총계</t>
  </si>
  <si>
    <t>부채와 자본총계</t>
  </si>
  <si>
    <t>(2004년 12월 31일 현재)</t>
  </si>
  <si>
    <t>인터넷매출</t>
  </si>
  <si>
    <t>상품매출</t>
  </si>
  <si>
    <t>인터넷매출원가</t>
  </si>
  <si>
    <t>상품매출원가</t>
  </si>
  <si>
    <t>급여</t>
  </si>
  <si>
    <t>퇴직급여</t>
  </si>
  <si>
    <t>복리후생비</t>
  </si>
  <si>
    <t>여비교통비</t>
  </si>
  <si>
    <t>접대비</t>
  </si>
  <si>
    <t>통신비</t>
  </si>
  <si>
    <t>세금과공과</t>
  </si>
  <si>
    <t>감가상각비</t>
  </si>
  <si>
    <t>지급임차료</t>
  </si>
  <si>
    <t>수선비</t>
  </si>
  <si>
    <t>보험료</t>
  </si>
  <si>
    <t>차량유지비</t>
  </si>
  <si>
    <t>운반비</t>
  </si>
  <si>
    <t>교육훈련비</t>
  </si>
  <si>
    <t>도서인쇄비</t>
  </si>
  <si>
    <t>사무용품비</t>
  </si>
  <si>
    <t>소모품비</t>
  </si>
  <si>
    <t>광고선전비</t>
  </si>
  <si>
    <t>대손상각비</t>
  </si>
  <si>
    <t>무형자산상각비</t>
  </si>
  <si>
    <t>견본비</t>
  </si>
  <si>
    <t>주식보상비용</t>
  </si>
  <si>
    <t>이자수익</t>
  </si>
  <si>
    <t>수수료수익</t>
  </si>
  <si>
    <t>잡이익</t>
  </si>
  <si>
    <t>외환차손</t>
  </si>
  <si>
    <t>유형자산폐기손실</t>
  </si>
  <si>
    <t>법인세추납액</t>
  </si>
  <si>
    <t>기부금</t>
  </si>
  <si>
    <t>잡손실</t>
  </si>
  <si>
    <t>Ⅴ. 영업이익</t>
  </si>
  <si>
    <t>Ⅵ. 영업외수익</t>
  </si>
  <si>
    <t>Ⅶ. 영업외비용</t>
  </si>
  <si>
    <t>Ⅷ. 경상이익</t>
  </si>
  <si>
    <t>Ⅸ. 특별이익</t>
  </si>
  <si>
    <t>Ⅹ. 특별손실</t>
  </si>
  <si>
    <t>ⅩⅠ. 법인세비용차감전순이익</t>
  </si>
  <si>
    <t>손익계산서</t>
  </si>
  <si>
    <t>㈜ 웹 젠</t>
  </si>
  <si>
    <t>(2004년 1월 1일 ~ 2004년 12월 31일)</t>
  </si>
  <si>
    <t>과               목</t>
  </si>
  <si>
    <t>2004년도 3/4분기</t>
  </si>
  <si>
    <t>2004년도 4/4분기</t>
  </si>
  <si>
    <t>2004년도 상반기 (누적)</t>
  </si>
  <si>
    <t>2004년도 3분기 (누적)</t>
  </si>
  <si>
    <t>2004년도 (누적)</t>
  </si>
  <si>
    <t>2003년도 (누적)</t>
  </si>
  <si>
    <t>금액</t>
  </si>
  <si>
    <t>Ⅰ. 매출액</t>
  </si>
  <si>
    <t>로열티매출</t>
  </si>
  <si>
    <t>Ⅱ. 매출원가</t>
  </si>
  <si>
    <t>Ⅲ. 매출총이익</t>
  </si>
  <si>
    <t>Ⅳ. 판매비와관리비</t>
  </si>
  <si>
    <t>경상연구개발비</t>
  </si>
  <si>
    <t>판매수수료</t>
  </si>
  <si>
    <t>외환차익</t>
  </si>
  <si>
    <t>외화환산이익</t>
  </si>
  <si>
    <t>지분법평가이익</t>
  </si>
  <si>
    <t>유형자산처분이익</t>
  </si>
  <si>
    <t>통화선도평가익</t>
  </si>
  <si>
    <t>통화선도거래이익</t>
  </si>
  <si>
    <t>매도가능증권처분이익</t>
  </si>
  <si>
    <t>주식보상비용환입</t>
  </si>
  <si>
    <t>외화환산손실</t>
  </si>
  <si>
    <t>통화선도거래손실</t>
  </si>
  <si>
    <t>손해배상손실</t>
  </si>
  <si>
    <t>매도가능증권처분손실</t>
  </si>
  <si>
    <t>유형자산처분손실</t>
  </si>
  <si>
    <t>지분법 평가손실</t>
  </si>
  <si>
    <t>무형자산감액손실</t>
  </si>
  <si>
    <t>ⅩⅡ. 법인세비용</t>
  </si>
  <si>
    <t>ⅩⅢ. 당기순이익</t>
  </si>
  <si>
    <t>대차대조표</t>
  </si>
  <si>
    <t>(제 5 기 : 2004년 12월 31일 현재)</t>
  </si>
  <si>
    <t>(단위: 원)</t>
  </si>
  <si>
    <t>과        목</t>
  </si>
  <si>
    <t>2004년도 (제5기)</t>
  </si>
  <si>
    <t>2004년도 (제5기 3분기)</t>
  </si>
  <si>
    <t>Ⅰ. 유동자산</t>
  </si>
  <si>
    <t xml:space="preserve"> (1) 당좌자산</t>
  </si>
  <si>
    <t xml:space="preserve">   1. 현금 및 현금등가물</t>
  </si>
  <si>
    <t xml:space="preserve">   2. 단기금융상품</t>
  </si>
  <si>
    <t xml:space="preserve">   3. 매출채권</t>
  </si>
  <si>
    <t xml:space="preserve">      대손충당금</t>
  </si>
  <si>
    <t xml:space="preserve">   4. 단기대여금</t>
  </si>
  <si>
    <t xml:space="preserve">   5. 미수수익</t>
  </si>
  <si>
    <t xml:space="preserve">   6. 미수금</t>
  </si>
  <si>
    <t xml:space="preserve">   7. 매도가능증권</t>
  </si>
  <si>
    <t xml:space="preserve">   5. 기타의무형자산</t>
  </si>
  <si>
    <t xml:space="preserve">   9. 임대보증금</t>
  </si>
  <si>
    <t xml:space="preserve">   10. 판매촉진충당금</t>
  </si>
  <si>
    <t xml:space="preserve">   11. 기타의 충당금</t>
  </si>
  <si>
    <t xml:space="preserve">   1. 퇴직급여충당금</t>
  </si>
  <si>
    <t xml:space="preserve">   3. 이연법인세대</t>
  </si>
  <si>
    <t>2003년도 (제4기)</t>
  </si>
  <si>
    <t>(2004년 1월 1일 ~ 2004년 12월 31일까지)</t>
  </si>
</sst>
</file>

<file path=xl/styles.xml><?xml version="1.0" encoding="utf-8"?>
<styleSheet xmlns="http://schemas.openxmlformats.org/spreadsheetml/2006/main">
  <numFmts count="4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,"/>
    <numFmt numFmtId="177" formatCode="#,##0_);[Red]\(#,##0\)"/>
    <numFmt numFmtId="178" formatCode="#,##0_ "/>
    <numFmt numFmtId="179" formatCode="_ * #,##0_ ;_ * \-#,##0_ ;_ * &quot;-&quot;_ ;_ @_ "/>
    <numFmt numFmtId="180" formatCode="0.00000_);[Red]\(0.00000\)"/>
    <numFmt numFmtId="181" formatCode="0.000%"/>
    <numFmt numFmtId="182" formatCode="0.00_ "/>
    <numFmt numFmtId="183" formatCode="#,##0.0_ "/>
    <numFmt numFmtId="184" formatCode="#,##0.00_ "/>
    <numFmt numFmtId="185" formatCode="#,##0.000_ "/>
    <numFmt numFmtId="186" formatCode="#,##0.0000_ "/>
    <numFmt numFmtId="187" formatCode="0.000000000"/>
    <numFmt numFmtId="188" formatCode="0.0%"/>
    <numFmt numFmtId="189" formatCode="[$-412]yyyy&quot;년&quot;\ m&quot;월&quot;\ d&quot;일&quot;\ dddd"/>
    <numFmt numFmtId="190" formatCode="[$-412]AM/PM\ h:mm:ss"/>
    <numFmt numFmtId="191" formatCode="#,##0\ ;\(\-\)#,##0\ "/>
    <numFmt numFmtId="192" formatCode="#,##0_);\(#,##0\)"/>
    <numFmt numFmtId="193" formatCode="0.0000%"/>
    <numFmt numFmtId="194" formatCode="_-* #,##0.0_-;\-* #,##0.0_-;_-* &quot;-&quot;_-;_-@_-"/>
    <numFmt numFmtId="195" formatCode="_-* #,##0.00_-;\-* #,##0.00_-;_-* &quot;-&quot;_-;_-@_-"/>
    <numFmt numFmtId="196" formatCode="_-* #,##0.000_-;\-* #,##0.000_-;_-* &quot;-&quot;_-;_-@_-"/>
    <numFmt numFmtId="197" formatCode="_-* #,##0.0000_-;\-* #,##0.0000_-;_-* &quot;-&quot;_-;_-@_-"/>
    <numFmt numFmtId="198" formatCode="#,##0.0,"/>
    <numFmt numFmtId="199" formatCode="0.0_);\(0.0\)"/>
    <numFmt numFmtId="200" formatCode="_-* #,##0.000_-;\-* #,##0.000_-;_-* &quot;-&quot;?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_);[Red]\(0\)"/>
    <numFmt numFmtId="206" formatCode="0.0000_);[Red]\(0.0000\)"/>
    <numFmt numFmtId="207" formatCode="0.000_);[Red]\(0.000\)"/>
    <numFmt numFmtId="208" formatCode="0.00_);[Red]\(0.00\)"/>
    <numFmt numFmtId="209" formatCode="0.0_);[Red]\(0.0\)"/>
    <numFmt numFmtId="210" formatCode="#,##0,,"/>
    <numFmt numFmtId="211" formatCode="#,##0_ ;[Red]\-#,##0\ "/>
  </numFmts>
  <fonts count="22">
    <font>
      <sz val="11"/>
      <name val="돋움"/>
      <family val="3"/>
    </font>
    <font>
      <sz val="10"/>
      <name val="굴림"/>
      <family val="3"/>
    </font>
    <font>
      <sz val="11"/>
      <name val="바탕체"/>
      <family val="1"/>
    </font>
    <font>
      <sz val="8"/>
      <name val="돋움"/>
      <family val="3"/>
    </font>
    <font>
      <sz val="8"/>
      <name val="바탕체"/>
      <family val="1"/>
    </font>
    <font>
      <b/>
      <sz val="10"/>
      <name val="굴림"/>
      <family val="3"/>
    </font>
    <font>
      <u val="single"/>
      <sz val="11"/>
      <color indexed="12"/>
      <name val="돋움"/>
      <family val="3"/>
    </font>
    <font>
      <b/>
      <u val="single"/>
      <sz val="12"/>
      <name val="굴림"/>
      <family val="3"/>
    </font>
    <font>
      <u val="single"/>
      <sz val="11"/>
      <color indexed="36"/>
      <name val="돋움"/>
      <family val="3"/>
    </font>
    <font>
      <sz val="11"/>
      <name val="굴림"/>
      <family val="3"/>
    </font>
    <font>
      <sz val="10"/>
      <name val="돋움"/>
      <family val="3"/>
    </font>
    <font>
      <sz val="26"/>
      <color indexed="8"/>
      <name val="Helvetica"/>
      <family val="2"/>
    </font>
    <font>
      <sz val="26"/>
      <color indexed="8"/>
      <name val="돋움"/>
      <family val="3"/>
    </font>
    <font>
      <b/>
      <sz val="9.5"/>
      <name val="굴림"/>
      <family val="3"/>
    </font>
    <font>
      <sz val="9.5"/>
      <name val="굴림"/>
      <family val="3"/>
    </font>
    <font>
      <sz val="9.5"/>
      <name val="굴림체"/>
      <family val="3"/>
    </font>
    <font>
      <b/>
      <u val="single"/>
      <sz val="12"/>
      <name val="돋움"/>
      <family val="3"/>
    </font>
    <font>
      <b/>
      <sz val="10"/>
      <name val="돋움"/>
      <family val="3"/>
    </font>
    <font>
      <b/>
      <sz val="11"/>
      <name val="돋움"/>
      <family val="3"/>
    </font>
    <font>
      <b/>
      <sz val="9"/>
      <name val="굴림"/>
      <family val="3"/>
    </font>
    <font>
      <sz val="9"/>
      <name val="굴림"/>
      <family val="3"/>
    </font>
    <font>
      <b/>
      <sz val="8"/>
      <name val="돋움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254">
    <xf numFmtId="0" fontId="0" fillId="2" borderId="0" xfId="0" applyAlignment="1">
      <alignment/>
    </xf>
    <xf numFmtId="0" fontId="1" fillId="2" borderId="0" xfId="0" applyFont="1" applyAlignment="1">
      <alignment/>
    </xf>
    <xf numFmtId="0" fontId="5" fillId="2" borderId="0" xfId="0" applyFont="1" applyAlignment="1">
      <alignment/>
    </xf>
    <xf numFmtId="0" fontId="1" fillId="0" borderId="1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/>
    </xf>
    <xf numFmtId="177" fontId="1" fillId="2" borderId="0" xfId="0" applyNumberFormat="1" applyFont="1" applyAlignment="1">
      <alignment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2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41" fontId="1" fillId="0" borderId="8" xfId="17" applyFont="1" applyBorder="1" applyAlignment="1">
      <alignment/>
    </xf>
    <xf numFmtId="0" fontId="5" fillId="0" borderId="0" xfId="0" applyFont="1" applyFill="1" applyAlignment="1">
      <alignment horizontal="left"/>
    </xf>
    <xf numFmtId="0" fontId="5" fillId="2" borderId="5" xfId="0" applyFont="1" applyBorder="1" applyAlignment="1">
      <alignment/>
    </xf>
    <xf numFmtId="0" fontId="5" fillId="2" borderId="7" xfId="0" applyFont="1" applyBorder="1" applyAlignment="1">
      <alignment/>
    </xf>
    <xf numFmtId="0" fontId="5" fillId="2" borderId="0" xfId="0" applyFont="1" applyBorder="1" applyAlignment="1">
      <alignment/>
    </xf>
    <xf numFmtId="177" fontId="1" fillId="2" borderId="0" xfId="0" applyNumberFormat="1" applyFont="1" applyBorder="1" applyAlignment="1">
      <alignment horizontal="right"/>
    </xf>
    <xf numFmtId="0" fontId="1" fillId="2" borderId="0" xfId="0" applyFont="1" applyBorder="1" applyAlignment="1">
      <alignment/>
    </xf>
    <xf numFmtId="41" fontId="1" fillId="2" borderId="0" xfId="0" applyNumberFormat="1" applyFont="1" applyAlignment="1">
      <alignment/>
    </xf>
    <xf numFmtId="43" fontId="1" fillId="2" borderId="0" xfId="0" applyNumberFormat="1" applyFont="1" applyAlignment="1">
      <alignment/>
    </xf>
    <xf numFmtId="177" fontId="10" fillId="0" borderId="9" xfId="17" applyNumberFormat="1" applyFont="1" applyBorder="1" applyAlignment="1">
      <alignment vertical="center"/>
    </xf>
    <xf numFmtId="177" fontId="10" fillId="0" borderId="0" xfId="17" applyNumberFormat="1" applyFont="1" applyBorder="1" applyAlignment="1">
      <alignment vertical="center"/>
    </xf>
    <xf numFmtId="0" fontId="1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41" fontId="1" fillId="0" borderId="16" xfId="17" applyFont="1" applyBorder="1" applyAlignment="1">
      <alignment/>
    </xf>
    <xf numFmtId="41" fontId="1" fillId="0" borderId="16" xfId="17" applyFont="1" applyBorder="1" applyAlignment="1">
      <alignment horizontal="right"/>
    </xf>
    <xf numFmtId="41" fontId="1" fillId="2" borderId="17" xfId="17" applyFont="1" applyBorder="1" applyAlignment="1">
      <alignment/>
    </xf>
    <xf numFmtId="41" fontId="1" fillId="2" borderId="18" xfId="17" applyFont="1" applyBorder="1" applyAlignment="1">
      <alignment/>
    </xf>
    <xf numFmtId="41" fontId="1" fillId="2" borderId="19" xfId="17" applyFont="1" applyBorder="1" applyAlignment="1">
      <alignment/>
    </xf>
    <xf numFmtId="41" fontId="1" fillId="2" borderId="20" xfId="17" applyFont="1" applyBorder="1" applyAlignment="1">
      <alignment/>
    </xf>
    <xf numFmtId="41" fontId="1" fillId="2" borderId="12" xfId="17" applyFont="1" applyBorder="1" applyAlignment="1">
      <alignment/>
    </xf>
    <xf numFmtId="41" fontId="1" fillId="2" borderId="21" xfId="17" applyFont="1" applyBorder="1" applyAlignment="1">
      <alignment/>
    </xf>
    <xf numFmtId="41" fontId="1" fillId="2" borderId="22" xfId="17" applyFont="1" applyBorder="1" applyAlignment="1">
      <alignment/>
    </xf>
    <xf numFmtId="41" fontId="1" fillId="2" borderId="23" xfId="17" applyFont="1" applyBorder="1" applyAlignment="1">
      <alignment/>
    </xf>
    <xf numFmtId="41" fontId="1" fillId="2" borderId="24" xfId="17" applyFont="1" applyBorder="1" applyAlignment="1">
      <alignment/>
    </xf>
    <xf numFmtId="0" fontId="5" fillId="0" borderId="18" xfId="0" applyFont="1" applyFill="1" applyBorder="1" applyAlignment="1">
      <alignment horizontal="center"/>
    </xf>
    <xf numFmtId="41" fontId="1" fillId="2" borderId="25" xfId="17" applyFont="1" applyBorder="1" applyAlignment="1">
      <alignment/>
    </xf>
    <xf numFmtId="41" fontId="1" fillId="2" borderId="26" xfId="17" applyFont="1" applyBorder="1" applyAlignment="1">
      <alignment/>
    </xf>
    <xf numFmtId="41" fontId="1" fillId="2" borderId="27" xfId="17" applyFont="1" applyBorder="1" applyAlignment="1">
      <alignment/>
    </xf>
    <xf numFmtId="41" fontId="1" fillId="2" borderId="28" xfId="17" applyFont="1" applyBorder="1" applyAlignment="1">
      <alignment/>
    </xf>
    <xf numFmtId="41" fontId="1" fillId="2" borderId="16" xfId="17" applyFont="1" applyBorder="1" applyAlignment="1">
      <alignment/>
    </xf>
    <xf numFmtId="41" fontId="1" fillId="2" borderId="28" xfId="17" applyFont="1" applyBorder="1" applyAlignment="1">
      <alignment horizontal="left" vertical="top"/>
    </xf>
    <xf numFmtId="41" fontId="1" fillId="2" borderId="23" xfId="17" applyFont="1" applyBorder="1" applyAlignment="1">
      <alignment horizontal="right"/>
    </xf>
    <xf numFmtId="41" fontId="1" fillId="2" borderId="26" xfId="17" applyFont="1" applyBorder="1" applyAlignment="1">
      <alignment horizontal="right"/>
    </xf>
    <xf numFmtId="41" fontId="1" fillId="2" borderId="24" xfId="17" applyFont="1" applyBorder="1" applyAlignment="1">
      <alignment horizontal="right"/>
    </xf>
    <xf numFmtId="41" fontId="1" fillId="2" borderId="16" xfId="17" applyFont="1" applyBorder="1" applyAlignment="1">
      <alignment horizontal="right"/>
    </xf>
    <xf numFmtId="41" fontId="1" fillId="2" borderId="29" xfId="17" applyFont="1" applyBorder="1" applyAlignment="1">
      <alignment/>
    </xf>
    <xf numFmtId="41" fontId="1" fillId="0" borderId="26" xfId="17" applyFont="1" applyFill="1" applyBorder="1" applyAlignment="1">
      <alignment horizontal="right"/>
    </xf>
    <xf numFmtId="41" fontId="1" fillId="0" borderId="8" xfId="17" applyFont="1" applyFill="1" applyBorder="1" applyAlignment="1">
      <alignment horizontal="right"/>
    </xf>
    <xf numFmtId="41" fontId="1" fillId="0" borderId="8" xfId="17" applyFont="1" applyFill="1" applyBorder="1" applyAlignment="1">
      <alignment vertical="center"/>
    </xf>
    <xf numFmtId="177" fontId="5" fillId="0" borderId="30" xfId="0" applyNumberFormat="1" applyFont="1" applyFill="1" applyBorder="1" applyAlignment="1">
      <alignment horizontal="left" vertical="center" wrapText="1"/>
    </xf>
    <xf numFmtId="41" fontId="1" fillId="2" borderId="31" xfId="17" applyFont="1" applyBorder="1" applyAlignment="1">
      <alignment horizontal="right" vertical="center"/>
    </xf>
    <xf numFmtId="41" fontId="1" fillId="2" borderId="32" xfId="17" applyFont="1" applyBorder="1" applyAlignment="1">
      <alignment horizontal="left" vertical="center"/>
    </xf>
    <xf numFmtId="41" fontId="1" fillId="2" borderId="31" xfId="17" applyFont="1" applyBorder="1" applyAlignment="1">
      <alignment horizontal="left" vertical="center" wrapText="1"/>
    </xf>
    <xf numFmtId="41" fontId="1" fillId="2" borderId="32" xfId="17" applyFont="1" applyBorder="1" applyAlignment="1">
      <alignment horizontal="left" vertical="center" wrapText="1"/>
    </xf>
    <xf numFmtId="41" fontId="1" fillId="2" borderId="33" xfId="17" applyFont="1" applyBorder="1" applyAlignment="1">
      <alignment horizontal="left" vertical="center" wrapText="1"/>
    </xf>
    <xf numFmtId="177" fontId="5" fillId="0" borderId="34" xfId="0" applyNumberFormat="1" applyFont="1" applyFill="1" applyBorder="1" applyAlignment="1">
      <alignment vertical="top" wrapText="1"/>
    </xf>
    <xf numFmtId="41" fontId="1" fillId="2" borderId="35" xfId="17" applyFont="1" applyBorder="1" applyAlignment="1">
      <alignment horizontal="right" vertical="top"/>
    </xf>
    <xf numFmtId="41" fontId="1" fillId="2" borderId="35" xfId="17" applyFont="1" applyBorder="1" applyAlignment="1">
      <alignment horizontal="left" vertical="top" wrapText="1"/>
    </xf>
    <xf numFmtId="41" fontId="1" fillId="2" borderId="28" xfId="17" applyFont="1" applyBorder="1" applyAlignment="1">
      <alignment horizontal="left" vertical="top" wrapText="1"/>
    </xf>
    <xf numFmtId="41" fontId="1" fillId="2" borderId="36" xfId="17" applyFont="1" applyBorder="1" applyAlignment="1">
      <alignment horizontal="left" vertical="top" wrapText="1"/>
    </xf>
    <xf numFmtId="41" fontId="15" fillId="2" borderId="0" xfId="0" applyNumberFormat="1" applyFont="1" applyFill="1" applyBorder="1" applyAlignment="1">
      <alignment vertical="center"/>
    </xf>
    <xf numFmtId="178" fontId="14" fillId="2" borderId="27" xfId="0" applyNumberFormat="1" applyFont="1" applyBorder="1" applyAlignment="1">
      <alignment horizontal="center" vertical="center"/>
    </xf>
    <xf numFmtId="178" fontId="14" fillId="2" borderId="31" xfId="0" applyNumberFormat="1" applyFont="1" applyBorder="1" applyAlignment="1">
      <alignment horizontal="center" vertical="center"/>
    </xf>
    <xf numFmtId="178" fontId="14" fillId="2" borderId="7" xfId="0" applyNumberFormat="1" applyFont="1" applyBorder="1" applyAlignment="1">
      <alignment horizontal="center" vertical="center"/>
    </xf>
    <xf numFmtId="178" fontId="14" fillId="2" borderId="16" xfId="0" applyNumberFormat="1" applyFont="1" applyBorder="1" applyAlignment="1">
      <alignment horizontal="center" vertical="center"/>
    </xf>
    <xf numFmtId="178" fontId="14" fillId="2" borderId="0" xfId="0" applyNumberFormat="1" applyFont="1" applyBorder="1" applyAlignment="1">
      <alignment horizontal="center" vertical="center"/>
    </xf>
    <xf numFmtId="178" fontId="14" fillId="2" borderId="0" xfId="0" applyNumberFormat="1" applyFont="1" applyBorder="1" applyAlignment="1">
      <alignment horizontal="right" vertical="center"/>
    </xf>
    <xf numFmtId="0" fontId="10" fillId="2" borderId="0" xfId="0" applyFont="1" applyAlignment="1">
      <alignment/>
    </xf>
    <xf numFmtId="178" fontId="17" fillId="2" borderId="0" xfId="0" applyNumberFormat="1" applyFont="1" applyAlignment="1">
      <alignment horizontal="center"/>
    </xf>
    <xf numFmtId="0" fontId="0" fillId="2" borderId="0" xfId="0" applyFont="1" applyAlignment="1">
      <alignment horizontal="center"/>
    </xf>
    <xf numFmtId="178" fontId="18" fillId="2" borderId="0" xfId="0" applyNumberFormat="1" applyFont="1" applyAlignment="1">
      <alignment horizontal="left"/>
    </xf>
    <xf numFmtId="178" fontId="10" fillId="2" borderId="0" xfId="0" applyNumberFormat="1" applyFont="1" applyAlignment="1">
      <alignment/>
    </xf>
    <xf numFmtId="178" fontId="10" fillId="2" borderId="0" xfId="0" applyNumberFormat="1" applyFont="1" applyAlignment="1">
      <alignment horizontal="right"/>
    </xf>
    <xf numFmtId="41" fontId="10" fillId="2" borderId="27" xfId="17" applyFont="1" applyBorder="1" applyAlignment="1">
      <alignment horizontal="right"/>
    </xf>
    <xf numFmtId="41" fontId="10" fillId="2" borderId="27" xfId="17" applyFont="1" applyBorder="1" applyAlignment="1">
      <alignment/>
    </xf>
    <xf numFmtId="178" fontId="17" fillId="2" borderId="0" xfId="0" applyNumberFormat="1" applyFont="1" applyFill="1" applyBorder="1" applyAlignment="1">
      <alignment horizontal="center"/>
    </xf>
    <xf numFmtId="178" fontId="10" fillId="2" borderId="0" xfId="0" applyNumberFormat="1" applyFont="1" applyFill="1" applyBorder="1" applyAlignment="1">
      <alignment horizontal="right"/>
    </xf>
    <xf numFmtId="178" fontId="10" fillId="2" borderId="0" xfId="0" applyNumberFormat="1" applyFont="1" applyFill="1" applyBorder="1" applyAlignment="1">
      <alignment/>
    </xf>
    <xf numFmtId="180" fontId="10" fillId="2" borderId="0" xfId="0" applyNumberFormat="1" applyFont="1" applyAlignment="1">
      <alignment/>
    </xf>
    <xf numFmtId="41" fontId="10" fillId="0" borderId="0" xfId="17" applyFont="1" applyAlignment="1">
      <alignment/>
    </xf>
    <xf numFmtId="10" fontId="10" fillId="0" borderId="0" xfId="15" applyNumberFormat="1" applyFont="1" applyAlignment="1">
      <alignment/>
    </xf>
    <xf numFmtId="41" fontId="10" fillId="0" borderId="27" xfId="17" applyFont="1" applyFill="1" applyBorder="1" applyAlignment="1">
      <alignment/>
    </xf>
    <xf numFmtId="41" fontId="10" fillId="0" borderId="27" xfId="17" applyFont="1" applyFill="1" applyBorder="1" applyAlignment="1">
      <alignment horizontal="right"/>
    </xf>
    <xf numFmtId="177" fontId="10" fillId="2" borderId="0" xfId="0" applyNumberFormat="1" applyFont="1" applyFill="1" applyBorder="1" applyAlignment="1">
      <alignment horizontal="right"/>
    </xf>
    <xf numFmtId="41" fontId="10" fillId="2" borderId="0" xfId="0" applyNumberFormat="1" applyFont="1" applyAlignment="1">
      <alignment/>
    </xf>
    <xf numFmtId="41" fontId="0" fillId="0" borderId="0" xfId="17" applyFont="1" applyAlignment="1">
      <alignment vertical="center"/>
    </xf>
    <xf numFmtId="178" fontId="0" fillId="0" borderId="0" xfId="17" applyNumberFormat="1" applyFont="1" applyAlignment="1">
      <alignment vertical="center"/>
    </xf>
    <xf numFmtId="0" fontId="0" fillId="0" borderId="0" xfId="24" applyFont="1" applyAlignment="1">
      <alignment horizontal="center"/>
      <protection/>
    </xf>
    <xf numFmtId="41" fontId="0" fillId="0" borderId="0" xfId="17" applyFont="1" applyAlignment="1">
      <alignment vertical="center"/>
    </xf>
    <xf numFmtId="0" fontId="0" fillId="0" borderId="0" xfId="24" applyFont="1" applyAlignment="1">
      <alignment horizontal="center" vertical="center"/>
      <protection/>
    </xf>
    <xf numFmtId="41" fontId="0" fillId="0" borderId="0" xfId="17" applyFont="1" applyAlignment="1">
      <alignment vertical="center"/>
    </xf>
    <xf numFmtId="0" fontId="0" fillId="0" borderId="0" xfId="24" applyFont="1" applyAlignment="1">
      <alignment horizontal="center"/>
      <protection/>
    </xf>
    <xf numFmtId="41" fontId="10" fillId="0" borderId="0" xfId="17" applyFont="1" applyAlignment="1">
      <alignment vertical="center"/>
    </xf>
    <xf numFmtId="178" fontId="10" fillId="0" borderId="0" xfId="17" applyNumberFormat="1" applyFont="1" applyAlignment="1">
      <alignment vertical="center"/>
    </xf>
    <xf numFmtId="41" fontId="10" fillId="0" borderId="0" xfId="17" applyFont="1" applyAlignment="1">
      <alignment horizontal="right" vertical="center"/>
    </xf>
    <xf numFmtId="0" fontId="0" fillId="0" borderId="0" xfId="23" applyFont="1" applyAlignment="1">
      <alignment vertical="center"/>
      <protection/>
    </xf>
    <xf numFmtId="178" fontId="17" fillId="0" borderId="37" xfId="17" applyNumberFormat="1" applyFont="1" applyBorder="1" applyAlignment="1">
      <alignment horizontal="center" vertical="center"/>
    </xf>
    <xf numFmtId="0" fontId="0" fillId="0" borderId="0" xfId="23" applyFont="1" applyAlignment="1">
      <alignment vertical="center"/>
      <protection/>
    </xf>
    <xf numFmtId="178" fontId="17" fillId="2" borderId="0" xfId="24" applyNumberFormat="1" applyFont="1" applyFill="1" applyAlignment="1">
      <alignment horizontal="center"/>
      <protection/>
    </xf>
    <xf numFmtId="177" fontId="10" fillId="0" borderId="38" xfId="17" applyNumberFormat="1" applyFont="1" applyBorder="1" applyAlignment="1">
      <alignment vertical="center"/>
    </xf>
    <xf numFmtId="3" fontId="0" fillId="0" borderId="0" xfId="23" applyNumberFormat="1" applyFont="1" applyAlignment="1">
      <alignment vertical="center"/>
      <protection/>
    </xf>
    <xf numFmtId="177" fontId="17" fillId="3" borderId="16" xfId="17" applyNumberFormat="1" applyFont="1" applyFill="1" applyBorder="1" applyAlignment="1">
      <alignment vertical="center"/>
    </xf>
    <xf numFmtId="3" fontId="0" fillId="0" borderId="0" xfId="23" applyNumberFormat="1" applyFont="1" applyAlignment="1">
      <alignment vertical="center"/>
      <protection/>
    </xf>
    <xf numFmtId="178" fontId="0" fillId="0" borderId="0" xfId="17" applyNumberFormat="1" applyFont="1" applyAlignment="1">
      <alignment vertical="center"/>
    </xf>
    <xf numFmtId="0" fontId="10" fillId="2" borderId="0" xfId="0" applyFont="1" applyFill="1" applyAlignment="1">
      <alignment/>
    </xf>
    <xf numFmtId="41" fontId="10" fillId="2" borderId="27" xfId="17" applyFont="1" applyFill="1" applyBorder="1" applyAlignment="1">
      <alignment horizontal="center" vertical="center" shrinkToFit="1"/>
    </xf>
    <xf numFmtId="177" fontId="10" fillId="2" borderId="39" xfId="17" applyNumberFormat="1" applyFont="1" applyFill="1" applyBorder="1" applyAlignment="1">
      <alignment horizontal="right" vertical="center" shrinkToFit="1"/>
    </xf>
    <xf numFmtId="192" fontId="10" fillId="0" borderId="35" xfId="22" applyNumberFormat="1" applyFont="1" applyBorder="1" applyAlignment="1">
      <alignment horizontal="center" vertical="center"/>
      <protection/>
    </xf>
    <xf numFmtId="41" fontId="10" fillId="0" borderId="35" xfId="17" applyFont="1" applyBorder="1" applyAlignment="1">
      <alignment horizontal="center" vertical="center"/>
    </xf>
    <xf numFmtId="192" fontId="10" fillId="2" borderId="39" xfId="22" applyNumberFormat="1" applyFont="1" applyFill="1" applyBorder="1" applyAlignment="1">
      <alignment horizontal="left" vertical="center" shrinkToFit="1"/>
      <protection/>
    </xf>
    <xf numFmtId="177" fontId="10" fillId="2" borderId="39" xfId="22" applyNumberFormat="1" applyFont="1" applyFill="1" applyBorder="1" applyAlignment="1">
      <alignment horizontal="right" vertical="center" shrinkToFit="1"/>
      <protection/>
    </xf>
    <xf numFmtId="192" fontId="10" fillId="2" borderId="39" xfId="22" applyNumberFormat="1" applyFont="1" applyFill="1" applyBorder="1" applyAlignment="1">
      <alignment vertical="center" shrinkToFit="1"/>
      <protection/>
    </xf>
    <xf numFmtId="177" fontId="10" fillId="2" borderId="40" xfId="22" applyNumberFormat="1" applyFont="1" applyFill="1" applyBorder="1" applyAlignment="1">
      <alignment horizontal="right" vertical="center" shrinkToFit="1"/>
      <protection/>
    </xf>
    <xf numFmtId="177" fontId="10" fillId="2" borderId="40" xfId="17" applyNumberFormat="1" applyFont="1" applyFill="1" applyBorder="1" applyAlignment="1">
      <alignment horizontal="right" vertical="center" shrinkToFit="1"/>
    </xf>
    <xf numFmtId="177" fontId="17" fillId="3" borderId="41" xfId="21" applyNumberFormat="1" applyFont="1" applyFill="1" applyBorder="1" applyAlignment="1">
      <alignment horizontal="center" vertical="center"/>
      <protection/>
    </xf>
    <xf numFmtId="177" fontId="17" fillId="3" borderId="41" xfId="21" applyNumberFormat="1" applyFont="1" applyFill="1" applyBorder="1" applyAlignment="1">
      <alignment horizontal="right" vertical="center"/>
      <protection/>
    </xf>
    <xf numFmtId="192" fontId="17" fillId="2" borderId="39" xfId="22" applyNumberFormat="1" applyFont="1" applyFill="1" applyBorder="1" applyAlignment="1">
      <alignment vertical="center" shrinkToFit="1"/>
      <protection/>
    </xf>
    <xf numFmtId="177" fontId="17" fillId="2" borderId="39" xfId="22" applyNumberFormat="1" applyFont="1" applyFill="1" applyBorder="1" applyAlignment="1">
      <alignment horizontal="right" vertical="center" shrinkToFit="1"/>
      <protection/>
    </xf>
    <xf numFmtId="177" fontId="10" fillId="0" borderId="27" xfId="17" applyNumberFormat="1" applyFont="1" applyBorder="1" applyAlignment="1">
      <alignment/>
    </xf>
    <xf numFmtId="41" fontId="10" fillId="2" borderId="0" xfId="17" applyFont="1" applyBorder="1" applyAlignment="1">
      <alignment horizontal="right"/>
    </xf>
    <xf numFmtId="178" fontId="17" fillId="2" borderId="27" xfId="0" applyNumberFormat="1" applyFont="1" applyBorder="1" applyAlignment="1">
      <alignment horizontal="center"/>
    </xf>
    <xf numFmtId="178" fontId="17" fillId="3" borderId="27" xfId="0" applyNumberFormat="1" applyFont="1" applyFill="1" applyBorder="1" applyAlignment="1">
      <alignment horizontal="center"/>
    </xf>
    <xf numFmtId="41" fontId="10" fillId="3" borderId="27" xfId="17" applyFont="1" applyFill="1" applyBorder="1" applyAlignment="1">
      <alignment horizontal="right"/>
    </xf>
    <xf numFmtId="41" fontId="10" fillId="3" borderId="27" xfId="17" applyFont="1" applyFill="1" applyBorder="1" applyAlignment="1">
      <alignment/>
    </xf>
    <xf numFmtId="177" fontId="10" fillId="0" borderId="40" xfId="0" applyNumberFormat="1" applyFont="1" applyFill="1" applyBorder="1" applyAlignment="1">
      <alignment/>
    </xf>
    <xf numFmtId="177" fontId="17" fillId="0" borderId="42" xfId="0" applyNumberFormat="1" applyFont="1" applyFill="1" applyBorder="1" applyAlignment="1">
      <alignment horizontal="left"/>
    </xf>
    <xf numFmtId="177" fontId="17" fillId="0" borderId="0" xfId="0" applyNumberFormat="1" applyFont="1" applyFill="1" applyBorder="1" applyAlignment="1">
      <alignment/>
    </xf>
    <xf numFmtId="177" fontId="10" fillId="0" borderId="42" xfId="0" applyNumberFormat="1" applyFont="1" applyFill="1" applyBorder="1" applyAlignment="1">
      <alignment horizontal="left"/>
    </xf>
    <xf numFmtId="177" fontId="10" fillId="0" borderId="0" xfId="0" applyNumberFormat="1" applyFont="1" applyFill="1" applyBorder="1" applyAlignment="1">
      <alignment/>
    </xf>
    <xf numFmtId="177" fontId="10" fillId="0" borderId="42" xfId="0" applyNumberFormat="1" applyFont="1" applyFill="1" applyBorder="1" applyAlignment="1">
      <alignment horizontal="right"/>
    </xf>
    <xf numFmtId="177" fontId="17" fillId="0" borderId="39" xfId="0" applyNumberFormat="1" applyFont="1" applyFill="1" applyBorder="1" applyAlignment="1">
      <alignment/>
    </xf>
    <xf numFmtId="177" fontId="10" fillId="2" borderId="39" xfId="0" applyNumberFormat="1" applyFont="1" applyFill="1" applyBorder="1" applyAlignment="1">
      <alignment/>
    </xf>
    <xf numFmtId="177" fontId="10" fillId="0" borderId="39" xfId="0" applyNumberFormat="1" applyFont="1" applyFill="1" applyBorder="1" applyAlignment="1">
      <alignment/>
    </xf>
    <xf numFmtId="41" fontId="17" fillId="0" borderId="39" xfId="0" applyNumberFormat="1" applyFont="1" applyFill="1" applyBorder="1" applyAlignment="1">
      <alignment/>
    </xf>
    <xf numFmtId="41" fontId="10" fillId="2" borderId="31" xfId="17" applyFont="1" applyFill="1" applyBorder="1" applyAlignment="1">
      <alignment horizontal="center" vertical="center" shrinkToFit="1"/>
    </xf>
    <xf numFmtId="177" fontId="17" fillId="3" borderId="21" xfId="0" applyNumberFormat="1" applyFont="1" applyFill="1" applyBorder="1" applyAlignment="1">
      <alignment horizontal="left"/>
    </xf>
    <xf numFmtId="177" fontId="17" fillId="3" borderId="43" xfId="0" applyNumberFormat="1" applyFont="1" applyFill="1" applyBorder="1" applyAlignment="1">
      <alignment/>
    </xf>
    <xf numFmtId="177" fontId="17" fillId="3" borderId="27" xfId="0" applyNumberFormat="1" applyFont="1" applyFill="1" applyBorder="1" applyAlignment="1">
      <alignment/>
    </xf>
    <xf numFmtId="0" fontId="17" fillId="2" borderId="0" xfId="0" applyFont="1" applyFill="1" applyAlignment="1">
      <alignment/>
    </xf>
    <xf numFmtId="177" fontId="17" fillId="2" borderId="39" xfId="0" applyNumberFormat="1" applyFont="1" applyFill="1" applyBorder="1" applyAlignment="1">
      <alignment/>
    </xf>
    <xf numFmtId="178" fontId="17" fillId="2" borderId="44" xfId="24" applyNumberFormat="1" applyFont="1" applyFill="1" applyBorder="1" applyAlignment="1">
      <alignment horizontal="center"/>
      <protection/>
    </xf>
    <xf numFmtId="0" fontId="10" fillId="2" borderId="0" xfId="0" applyFont="1" applyFill="1" applyBorder="1" applyAlignment="1">
      <alignment/>
    </xf>
    <xf numFmtId="178" fontId="17" fillId="0" borderId="45" xfId="17" applyNumberFormat="1" applyFont="1" applyBorder="1" applyAlignment="1">
      <alignment horizontal="center" vertical="center"/>
    </xf>
    <xf numFmtId="177" fontId="10" fillId="0" borderId="46" xfId="17" applyNumberFormat="1" applyFont="1" applyBorder="1" applyAlignment="1">
      <alignment vertical="center"/>
    </xf>
    <xf numFmtId="177" fontId="17" fillId="3" borderId="47" xfId="17" applyNumberFormat="1" applyFont="1" applyFill="1" applyBorder="1" applyAlignment="1">
      <alignment vertical="center"/>
    </xf>
    <xf numFmtId="41" fontId="17" fillId="0" borderId="27" xfId="17" applyFont="1" applyBorder="1" applyAlignment="1">
      <alignment horizontal="center" vertical="center"/>
    </xf>
    <xf numFmtId="178" fontId="17" fillId="0" borderId="27" xfId="17" applyNumberFormat="1" applyFont="1" applyBorder="1" applyAlignment="1">
      <alignment horizontal="center" vertical="center"/>
    </xf>
    <xf numFmtId="41" fontId="17" fillId="3" borderId="27" xfId="17" applyFont="1" applyFill="1" applyBorder="1" applyAlignment="1">
      <alignment horizontal="center" vertical="center"/>
    </xf>
    <xf numFmtId="177" fontId="17" fillId="3" borderId="27" xfId="17" applyNumberFormat="1" applyFont="1" applyFill="1" applyBorder="1" applyAlignment="1">
      <alignment vertical="center"/>
    </xf>
    <xf numFmtId="41" fontId="10" fillId="0" borderId="31" xfId="17" applyFont="1" applyBorder="1" applyAlignment="1">
      <alignment vertical="center"/>
    </xf>
    <xf numFmtId="177" fontId="10" fillId="0" borderId="31" xfId="17" applyNumberFormat="1" applyFont="1" applyBorder="1" applyAlignment="1">
      <alignment vertical="center"/>
    </xf>
    <xf numFmtId="41" fontId="10" fillId="0" borderId="39" xfId="17" applyFont="1" applyBorder="1" applyAlignment="1">
      <alignment vertical="center"/>
    </xf>
    <xf numFmtId="177" fontId="10" fillId="0" borderId="39" xfId="17" applyNumberFormat="1" applyFont="1" applyBorder="1" applyAlignment="1">
      <alignment vertical="center"/>
    </xf>
    <xf numFmtId="211" fontId="10" fillId="2" borderId="39" xfId="0" applyNumberFormat="1" applyFont="1" applyBorder="1" applyAlignment="1">
      <alignment/>
    </xf>
    <xf numFmtId="41" fontId="10" fillId="0" borderId="35" xfId="17" applyFont="1" applyBorder="1" applyAlignment="1">
      <alignment vertical="center"/>
    </xf>
    <xf numFmtId="177" fontId="10" fillId="0" borderId="35" xfId="17" applyNumberFormat="1" applyFont="1" applyBorder="1" applyAlignment="1">
      <alignment vertical="center"/>
    </xf>
    <xf numFmtId="211" fontId="14" fillId="2" borderId="35" xfId="17" applyNumberFormat="1" applyFont="1" applyBorder="1" applyAlignment="1">
      <alignment horizontal="right" vertical="center"/>
    </xf>
    <xf numFmtId="178" fontId="7" fillId="2" borderId="0" xfId="0" applyNumberFormat="1" applyFont="1" applyAlignment="1">
      <alignment horizontal="center" vertical="center"/>
    </xf>
    <xf numFmtId="178" fontId="5" fillId="2" borderId="0" xfId="0" applyNumberFormat="1" applyFont="1" applyAlignment="1">
      <alignment horizontal="center" vertical="center"/>
    </xf>
    <xf numFmtId="211" fontId="14" fillId="2" borderId="27" xfId="17" applyNumberFormat="1" applyFont="1" applyBorder="1" applyAlignment="1">
      <alignment horizontal="right" vertical="center"/>
    </xf>
    <xf numFmtId="211" fontId="14" fillId="2" borderId="31" xfId="17" applyNumberFormat="1" applyFont="1" applyBorder="1" applyAlignment="1">
      <alignment horizontal="right" vertical="center"/>
    </xf>
    <xf numFmtId="211" fontId="14" fillId="2" borderId="16" xfId="17" applyNumberFormat="1" applyFont="1" applyBorder="1" applyAlignment="1">
      <alignment horizontal="right" vertical="center"/>
    </xf>
    <xf numFmtId="211" fontId="14" fillId="2" borderId="20" xfId="17" applyNumberFormat="1" applyFont="1" applyBorder="1" applyAlignment="1">
      <alignment horizontal="right" vertical="center"/>
    </xf>
    <xf numFmtId="178" fontId="1" fillId="2" borderId="0" xfId="0" applyNumberFormat="1" applyFont="1" applyAlignment="1">
      <alignment vertical="center"/>
    </xf>
    <xf numFmtId="0" fontId="1" fillId="2" borderId="0" xfId="0" applyFont="1" applyAlignment="1">
      <alignment vertical="center"/>
    </xf>
    <xf numFmtId="178" fontId="7" fillId="2" borderId="0" xfId="0" applyNumberFormat="1" applyFont="1" applyAlignment="1">
      <alignment vertical="center"/>
    </xf>
    <xf numFmtId="178" fontId="5" fillId="2" borderId="0" xfId="0" applyNumberFormat="1" applyFont="1" applyAlignment="1">
      <alignment vertical="center"/>
    </xf>
    <xf numFmtId="0" fontId="9" fillId="2" borderId="0" xfId="0" applyFont="1" applyAlignment="1">
      <alignment vertical="center"/>
    </xf>
    <xf numFmtId="178" fontId="5" fillId="2" borderId="0" xfId="0" applyNumberFormat="1" applyFont="1" applyAlignment="1">
      <alignment horizontal="left" vertical="center"/>
    </xf>
    <xf numFmtId="178" fontId="1" fillId="2" borderId="0" xfId="0" applyNumberFormat="1" applyFont="1" applyAlignment="1">
      <alignment horizontal="right" vertical="center"/>
    </xf>
    <xf numFmtId="178" fontId="13" fillId="2" borderId="1" xfId="0" applyNumberFormat="1" applyFont="1" applyBorder="1" applyAlignment="1">
      <alignment horizontal="center" vertical="center"/>
    </xf>
    <xf numFmtId="178" fontId="13" fillId="2" borderId="48" xfId="0" applyNumberFormat="1" applyFont="1" applyBorder="1" applyAlignment="1">
      <alignment horizontal="center" vertical="center"/>
    </xf>
    <xf numFmtId="178" fontId="13" fillId="2" borderId="48" xfId="0" applyNumberFormat="1" applyFont="1" applyBorder="1" applyAlignment="1" quotePrefix="1">
      <alignment horizontal="center" vertical="center"/>
    </xf>
    <xf numFmtId="178" fontId="13" fillId="2" borderId="3" xfId="0" applyNumberFormat="1" applyFont="1" applyBorder="1" applyAlignment="1" quotePrefix="1">
      <alignment horizontal="center" vertical="center"/>
    </xf>
    <xf numFmtId="178" fontId="13" fillId="2" borderId="37" xfId="0" applyNumberFormat="1" applyFont="1" applyBorder="1" applyAlignment="1">
      <alignment horizontal="center" vertical="center"/>
    </xf>
    <xf numFmtId="178" fontId="14" fillId="2" borderId="0" xfId="0" applyNumberFormat="1" applyFont="1" applyAlignment="1">
      <alignment vertical="center"/>
    </xf>
    <xf numFmtId="178" fontId="13" fillId="2" borderId="0" xfId="0" applyNumberFormat="1" applyFont="1" applyBorder="1" applyAlignment="1">
      <alignment horizontal="center" vertical="center"/>
    </xf>
    <xf numFmtId="0" fontId="14" fillId="2" borderId="0" xfId="0" applyFont="1" applyAlignment="1">
      <alignment vertical="center"/>
    </xf>
    <xf numFmtId="178" fontId="14" fillId="2" borderId="5" xfId="0" applyNumberFormat="1" applyFont="1" applyBorder="1" applyAlignment="1">
      <alignment horizontal="center" vertical="center"/>
    </xf>
    <xf numFmtId="178" fontId="14" fillId="2" borderId="49" xfId="0" applyNumberFormat="1" applyFont="1" applyBorder="1" applyAlignment="1">
      <alignment horizontal="center" vertical="center"/>
    </xf>
    <xf numFmtId="211" fontId="14" fillId="2" borderId="49" xfId="17" applyNumberFormat="1" applyFont="1" applyBorder="1" applyAlignment="1">
      <alignment horizontal="right" vertical="center"/>
    </xf>
    <xf numFmtId="211" fontId="14" fillId="2" borderId="26" xfId="17" applyNumberFormat="1" applyFont="1" applyBorder="1" applyAlignment="1">
      <alignment horizontal="right" vertical="center"/>
    </xf>
    <xf numFmtId="211" fontId="14" fillId="2" borderId="17" xfId="17" applyNumberFormat="1" applyFont="1" applyBorder="1" applyAlignment="1">
      <alignment horizontal="right" vertical="center"/>
    </xf>
    <xf numFmtId="178" fontId="14" fillId="2" borderId="0" xfId="0" applyNumberFormat="1" applyFont="1" applyBorder="1" applyAlignment="1">
      <alignment vertical="center"/>
    </xf>
    <xf numFmtId="181" fontId="14" fillId="2" borderId="0" xfId="0" applyNumberFormat="1" applyFont="1" applyAlignment="1">
      <alignment vertical="center"/>
    </xf>
    <xf numFmtId="211" fontId="14" fillId="2" borderId="36" xfId="17" applyNumberFormat="1" applyFont="1" applyBorder="1" applyAlignment="1">
      <alignment horizontal="right" vertical="center"/>
    </xf>
    <xf numFmtId="211" fontId="14" fillId="2" borderId="38" xfId="17" applyNumberFormat="1" applyFont="1" applyBorder="1" applyAlignment="1">
      <alignment horizontal="right" vertical="center"/>
    </xf>
    <xf numFmtId="178" fontId="14" fillId="2" borderId="0" xfId="0" applyNumberFormat="1" applyFont="1" applyAlignment="1">
      <alignment horizontal="right" vertical="center"/>
    </xf>
    <xf numFmtId="41" fontId="14" fillId="0" borderId="0" xfId="17" applyFont="1" applyBorder="1" applyAlignment="1">
      <alignment horizontal="right" vertical="center"/>
    </xf>
    <xf numFmtId="178" fontId="13" fillId="2" borderId="2" xfId="0" applyNumberFormat="1" applyFont="1" applyBorder="1" applyAlignment="1">
      <alignment horizontal="center" vertical="center"/>
    </xf>
    <xf numFmtId="211" fontId="14" fillId="2" borderId="19" xfId="17" applyNumberFormat="1" applyFont="1" applyBorder="1" applyAlignment="1">
      <alignment horizontal="right" vertical="center"/>
    </xf>
    <xf numFmtId="211" fontId="14" fillId="2" borderId="23" xfId="17" applyNumberFormat="1" applyFont="1" applyBorder="1" applyAlignment="1">
      <alignment horizontal="right" vertical="center"/>
    </xf>
    <xf numFmtId="211" fontId="14" fillId="2" borderId="50" xfId="17" applyNumberFormat="1" applyFont="1" applyBorder="1" applyAlignment="1">
      <alignment horizontal="right" vertical="center"/>
    </xf>
    <xf numFmtId="211" fontId="14" fillId="2" borderId="28" xfId="17" applyNumberFormat="1" applyFont="1" applyBorder="1" applyAlignment="1">
      <alignment horizontal="right" vertical="center"/>
    </xf>
    <xf numFmtId="211" fontId="14" fillId="0" borderId="27" xfId="17" applyNumberFormat="1" applyFont="1" applyBorder="1" applyAlignment="1">
      <alignment horizontal="right" vertical="center"/>
    </xf>
    <xf numFmtId="211" fontId="14" fillId="0" borderId="28" xfId="17" applyNumberFormat="1" applyFont="1" applyBorder="1" applyAlignment="1">
      <alignment horizontal="right" vertical="center"/>
    </xf>
    <xf numFmtId="211" fontId="14" fillId="0" borderId="31" xfId="17" applyNumberFormat="1" applyFont="1" applyBorder="1" applyAlignment="1">
      <alignment horizontal="right" vertical="center"/>
    </xf>
    <xf numFmtId="211" fontId="14" fillId="0" borderId="42" xfId="17" applyNumberFormat="1" applyFont="1" applyBorder="1" applyAlignment="1">
      <alignment horizontal="right" vertical="center"/>
    </xf>
    <xf numFmtId="176" fontId="17" fillId="3" borderId="27" xfId="21" applyNumberFormat="1" applyFont="1" applyFill="1" applyBorder="1" applyAlignment="1">
      <alignment horizontal="center" vertical="center"/>
      <protection/>
    </xf>
    <xf numFmtId="41" fontId="10" fillId="0" borderId="39" xfId="17" applyFont="1" applyFill="1" applyBorder="1" applyAlignment="1">
      <alignment horizontal="right" vertical="center" shrinkToFit="1"/>
    </xf>
    <xf numFmtId="177" fontId="10" fillId="2" borderId="42" xfId="17" applyNumberFormat="1" applyFont="1" applyFill="1" applyBorder="1" applyAlignment="1">
      <alignment horizontal="right" vertical="center" shrinkToFit="1"/>
    </xf>
    <xf numFmtId="177" fontId="10" fillId="2" borderId="42" xfId="22" applyNumberFormat="1" applyFont="1" applyFill="1" applyBorder="1" applyAlignment="1">
      <alignment horizontal="right" vertical="center" shrinkToFit="1"/>
      <protection/>
    </xf>
    <xf numFmtId="177" fontId="10" fillId="2" borderId="0" xfId="22" applyNumberFormat="1" applyFont="1" applyFill="1" applyBorder="1" applyAlignment="1">
      <alignment horizontal="right" vertical="center" shrinkToFit="1"/>
      <protection/>
    </xf>
    <xf numFmtId="177" fontId="17" fillId="3" borderId="43" xfId="21" applyNumberFormat="1" applyFont="1" applyFill="1" applyBorder="1" applyAlignment="1">
      <alignment horizontal="center" vertical="center"/>
      <protection/>
    </xf>
    <xf numFmtId="177" fontId="17" fillId="2" borderId="42" xfId="22" applyNumberFormat="1" applyFont="1" applyFill="1" applyBorder="1" applyAlignment="1">
      <alignment horizontal="right" vertical="center" shrinkToFit="1"/>
      <protection/>
    </xf>
    <xf numFmtId="0" fontId="10" fillId="2" borderId="39" xfId="0" applyFont="1" applyBorder="1" applyAlignment="1">
      <alignment/>
    </xf>
    <xf numFmtId="177" fontId="10" fillId="2" borderId="39" xfId="0" applyNumberFormat="1" applyFont="1" applyBorder="1" applyAlignment="1">
      <alignment/>
    </xf>
    <xf numFmtId="177" fontId="10" fillId="2" borderId="0" xfId="0" applyNumberFormat="1" applyFont="1" applyAlignment="1">
      <alignment/>
    </xf>
    <xf numFmtId="177" fontId="17" fillId="2" borderId="0" xfId="0" applyNumberFormat="1" applyFont="1" applyFill="1" applyAlignment="1">
      <alignment/>
    </xf>
    <xf numFmtId="0" fontId="0" fillId="0" borderId="0" xfId="24" applyFont="1" applyAlignment="1">
      <alignment horizontal="center"/>
      <protection/>
    </xf>
    <xf numFmtId="41" fontId="17" fillId="0" borderId="0" xfId="17" applyFont="1" applyAlignment="1">
      <alignment horizontal="center" vertical="center"/>
    </xf>
    <xf numFmtId="177" fontId="10" fillId="2" borderId="0" xfId="0" applyNumberFormat="1" applyFont="1" applyFill="1" applyAlignment="1">
      <alignment/>
    </xf>
    <xf numFmtId="0" fontId="1" fillId="2" borderId="0" xfId="0" applyFont="1" applyAlignment="1">
      <alignment horizontal="left" indent="1"/>
    </xf>
    <xf numFmtId="192" fontId="10" fillId="0" borderId="21" xfId="22" applyNumberFormat="1" applyFont="1" applyBorder="1" applyAlignment="1">
      <alignment horizontal="center" vertical="center"/>
      <protection/>
    </xf>
    <xf numFmtId="192" fontId="10" fillId="0" borderId="41" xfId="22" applyNumberFormat="1" applyFont="1" applyBorder="1" applyAlignment="1">
      <alignment horizontal="center" vertical="center"/>
      <protection/>
    </xf>
    <xf numFmtId="178" fontId="17" fillId="2" borderId="0" xfId="24" applyNumberFormat="1" applyFont="1" applyFill="1" applyAlignment="1">
      <alignment horizontal="center"/>
      <protection/>
    </xf>
    <xf numFmtId="0" fontId="0" fillId="2" borderId="0" xfId="0" applyFont="1" applyAlignment="1">
      <alignment/>
    </xf>
    <xf numFmtId="176" fontId="17" fillId="2" borderId="0" xfId="21" applyNumberFormat="1" applyFont="1" applyFill="1" applyAlignment="1">
      <alignment horizontal="center" vertical="center"/>
      <protection/>
    </xf>
    <xf numFmtId="176" fontId="16" fillId="2" borderId="0" xfId="21" applyNumberFormat="1" applyFont="1" applyFill="1" applyAlignment="1">
      <alignment horizontal="center" vertical="center"/>
      <protection/>
    </xf>
    <xf numFmtId="0" fontId="0" fillId="2" borderId="0" xfId="0" applyFont="1" applyAlignment="1">
      <alignment/>
    </xf>
    <xf numFmtId="192" fontId="10" fillId="0" borderId="31" xfId="22" applyNumberFormat="1" applyFont="1" applyBorder="1" applyAlignment="1">
      <alignment horizontal="center" vertical="center"/>
      <protection/>
    </xf>
    <xf numFmtId="192" fontId="10" fillId="0" borderId="35" xfId="22" applyNumberFormat="1" applyFont="1" applyBorder="1" applyAlignment="1">
      <alignment horizontal="center" vertical="center"/>
      <protection/>
    </xf>
    <xf numFmtId="0" fontId="3" fillId="2" borderId="27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177" fontId="16" fillId="2" borderId="0" xfId="24" applyNumberFormat="1" applyFont="1" applyFill="1" applyAlignment="1">
      <alignment horizontal="center" vertical="center"/>
      <protection/>
    </xf>
    <xf numFmtId="177" fontId="17" fillId="2" borderId="0" xfId="24" applyNumberFormat="1" applyFont="1" applyFill="1" applyAlignment="1">
      <alignment horizontal="center" vertical="center"/>
      <protection/>
    </xf>
    <xf numFmtId="178" fontId="17" fillId="2" borderId="0" xfId="24" applyNumberFormat="1" applyFont="1" applyFill="1" applyBorder="1" applyAlignment="1">
      <alignment horizontal="center"/>
      <protection/>
    </xf>
    <xf numFmtId="0" fontId="16" fillId="0" borderId="0" xfId="24" applyFont="1" applyAlignment="1">
      <alignment horizontal="center"/>
      <protection/>
    </xf>
    <xf numFmtId="0" fontId="0" fillId="0" borderId="0" xfId="24" applyFont="1" applyAlignment="1">
      <alignment horizontal="center" vertical="center"/>
      <protection/>
    </xf>
    <xf numFmtId="178" fontId="17" fillId="0" borderId="0" xfId="24" applyNumberFormat="1" applyFont="1" applyAlignment="1">
      <alignment horizontal="center"/>
      <protection/>
    </xf>
    <xf numFmtId="0" fontId="0" fillId="0" borderId="0" xfId="24" applyFont="1" applyAlignment="1">
      <alignment horizontal="center"/>
      <protection/>
    </xf>
    <xf numFmtId="178" fontId="16" fillId="2" borderId="0" xfId="0" applyNumberFormat="1" applyFont="1" applyAlignment="1">
      <alignment horizontal="center"/>
    </xf>
    <xf numFmtId="0" fontId="0" fillId="2" borderId="0" xfId="0" applyFont="1" applyAlignment="1">
      <alignment horizontal="center"/>
    </xf>
    <xf numFmtId="178" fontId="17" fillId="2" borderId="0" xfId="0" applyNumberFormat="1" applyFont="1" applyAlignment="1">
      <alignment horizontal="center"/>
    </xf>
    <xf numFmtId="0" fontId="0" fillId="2" borderId="0" xfId="0" applyFont="1" applyAlignment="1">
      <alignment horizontal="center"/>
    </xf>
    <xf numFmtId="178" fontId="7" fillId="2" borderId="0" xfId="0" applyNumberFormat="1" applyFont="1" applyAlignment="1">
      <alignment horizontal="center" vertical="center"/>
    </xf>
    <xf numFmtId="178" fontId="5" fillId="2" borderId="0" xfId="0" applyNumberFormat="1" applyFont="1" applyAlignment="1">
      <alignment horizontal="center" vertical="center"/>
    </xf>
    <xf numFmtId="178" fontId="14" fillId="2" borderId="30" xfId="0" applyNumberFormat="1" applyFont="1" applyBorder="1" applyAlignment="1">
      <alignment horizontal="center" vertical="center"/>
    </xf>
    <xf numFmtId="178" fontId="14" fillId="2" borderId="51" xfId="0" applyNumberFormat="1" applyFont="1" applyBorder="1" applyAlignment="1">
      <alignment horizontal="center" vertical="center"/>
    </xf>
    <xf numFmtId="178" fontId="14" fillId="2" borderId="34" xfId="0" applyNumberFormat="1" applyFont="1" applyBorder="1" applyAlignment="1">
      <alignment horizontal="center" vertical="center"/>
    </xf>
    <xf numFmtId="0" fontId="7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178" fontId="5" fillId="2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12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표준_2000년2월손익" xfId="21"/>
    <cellStyle name="표준_매출원가 (1)_BS PL" xfId="22"/>
    <cellStyle name="표준_부서별비용" xfId="23"/>
    <cellStyle name="표준_IR_ FactSheet_KOR(1QFY04)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view="pageBreakPreview" zoomScale="60" workbookViewId="0" topLeftCell="A1">
      <selection activeCell="B19" sqref="B19"/>
    </sheetView>
  </sheetViews>
  <sheetFormatPr defaultColWidth="8.88671875" defaultRowHeight="13.5"/>
  <sheetData/>
  <printOptions/>
  <pageMargins left="0.75" right="0.75" top="1" bottom="1" header="0.5" footer="0.5"/>
  <pageSetup fitToHeight="1" fitToWidth="1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37"/>
  <sheetViews>
    <sheetView showGridLines="0" zoomScale="85" zoomScaleNormal="85" workbookViewId="0" topLeftCell="A1">
      <selection activeCell="J36" sqref="J36"/>
    </sheetView>
  </sheetViews>
  <sheetFormatPr defaultColWidth="8.88671875" defaultRowHeight="13.5"/>
  <cols>
    <col min="1" max="1" width="27.10546875" style="76" bestFit="1" customWidth="1"/>
    <col min="2" max="2" width="13.10546875" style="76" customWidth="1"/>
    <col min="3" max="3" width="19.88671875" style="76" bestFit="1" customWidth="1"/>
    <col min="4" max="4" width="12.4453125" style="76" hidden="1" customWidth="1"/>
    <col min="5" max="5" width="19.88671875" style="76" hidden="1" customWidth="1"/>
    <col min="6" max="6" width="13.3359375" style="76" customWidth="1"/>
    <col min="7" max="7" width="19.88671875" style="76" bestFit="1" customWidth="1"/>
    <col min="8" max="8" width="8.88671875" style="76" customWidth="1"/>
    <col min="9" max="9" width="9.5546875" style="76" bestFit="1" customWidth="1"/>
    <col min="10" max="10" width="11.4453125" style="76" bestFit="1" customWidth="1"/>
    <col min="11" max="16384" width="8.88671875" style="76" customWidth="1"/>
  </cols>
  <sheetData>
    <row r="1" ht="12"/>
    <row r="2" spans="1:7" ht="14.25">
      <c r="A2" s="227" t="s">
        <v>256</v>
      </c>
      <c r="B2" s="227"/>
      <c r="C2" s="227"/>
      <c r="D2" s="227"/>
      <c r="E2" s="227"/>
      <c r="F2" s="228"/>
      <c r="G2" s="228"/>
    </row>
    <row r="3" spans="1:7" ht="12">
      <c r="A3" s="226" t="s">
        <v>222</v>
      </c>
      <c r="B3" s="226"/>
      <c r="C3" s="226"/>
      <c r="D3" s="226"/>
      <c r="E3" s="226"/>
      <c r="F3" s="225"/>
      <c r="G3" s="225"/>
    </row>
    <row r="4" spans="1:7" ht="12">
      <c r="A4" s="224" t="s">
        <v>257</v>
      </c>
      <c r="B4" s="224"/>
      <c r="C4" s="224"/>
      <c r="D4" s="224"/>
      <c r="E4" s="224"/>
      <c r="F4" s="225"/>
      <c r="G4" s="225"/>
    </row>
    <row r="5" spans="1:7" ht="12">
      <c r="A5" s="107"/>
      <c r="B5" s="107"/>
      <c r="C5" s="107"/>
      <c r="D5" s="107"/>
      <c r="E5" s="103"/>
      <c r="F5" s="107"/>
      <c r="G5" s="103" t="s">
        <v>258</v>
      </c>
    </row>
    <row r="6" spans="1:7" ht="12">
      <c r="A6" s="229" t="s">
        <v>259</v>
      </c>
      <c r="B6" s="222" t="s">
        <v>260</v>
      </c>
      <c r="C6" s="223"/>
      <c r="D6" s="222" t="s">
        <v>261</v>
      </c>
      <c r="E6" s="223"/>
      <c r="F6" s="222" t="s">
        <v>278</v>
      </c>
      <c r="G6" s="223"/>
    </row>
    <row r="7" spans="1:7" ht="12">
      <c r="A7" s="230"/>
      <c r="B7" s="116" t="s">
        <v>231</v>
      </c>
      <c r="C7" s="117" t="s">
        <v>231</v>
      </c>
      <c r="D7" s="116" t="s">
        <v>231</v>
      </c>
      <c r="E7" s="117" t="s">
        <v>231</v>
      </c>
      <c r="F7" s="116" t="s">
        <v>231</v>
      </c>
      <c r="G7" s="117" t="s">
        <v>231</v>
      </c>
    </row>
    <row r="8" spans="1:7" ht="12">
      <c r="A8" s="118" t="s">
        <v>262</v>
      </c>
      <c r="B8" s="115"/>
      <c r="C8" s="115">
        <f>C9+C24</f>
        <v>174014839522</v>
      </c>
      <c r="D8" s="115"/>
      <c r="E8" s="115">
        <v>177321298533</v>
      </c>
      <c r="F8" s="209"/>
      <c r="G8" s="115">
        <f>G9+G24</f>
        <v>185217879740</v>
      </c>
    </row>
    <row r="9" spans="1:7" ht="12">
      <c r="A9" s="118" t="s">
        <v>263</v>
      </c>
      <c r="B9" s="115"/>
      <c r="C9" s="115">
        <f>SUM(C10:C22)</f>
        <v>174014839522</v>
      </c>
      <c r="D9" s="115"/>
      <c r="E9" s="115">
        <v>177321298533</v>
      </c>
      <c r="F9" s="209"/>
      <c r="G9" s="115">
        <f>SUM(G10:G22)</f>
        <v>185217879740</v>
      </c>
    </row>
    <row r="10" spans="1:7" ht="12">
      <c r="A10" s="118" t="s">
        <v>264</v>
      </c>
      <c r="B10" s="115"/>
      <c r="C10" s="115">
        <v>160009483517</v>
      </c>
      <c r="D10" s="115"/>
      <c r="E10" s="115">
        <v>160749416252</v>
      </c>
      <c r="F10" s="209"/>
      <c r="G10" s="115">
        <v>173192398928</v>
      </c>
    </row>
    <row r="11" spans="1:7" ht="12">
      <c r="A11" s="118" t="s">
        <v>265</v>
      </c>
      <c r="B11" s="115"/>
      <c r="C11" s="115">
        <v>3839130000</v>
      </c>
      <c r="D11" s="115"/>
      <c r="E11" s="115">
        <v>1952478099</v>
      </c>
      <c r="F11" s="209"/>
      <c r="G11" s="115">
        <v>2303649922</v>
      </c>
    </row>
    <row r="12" spans="1:7" ht="12">
      <c r="A12" s="118" t="s">
        <v>266</v>
      </c>
      <c r="B12" s="115">
        <v>10531118036</v>
      </c>
      <c r="C12" s="115"/>
      <c r="D12" s="115">
        <v>10503250476</v>
      </c>
      <c r="E12" s="115"/>
      <c r="F12" s="209">
        <v>10429015299</v>
      </c>
      <c r="G12" s="115"/>
    </row>
    <row r="13" spans="1:7" ht="12">
      <c r="A13" s="118" t="s">
        <v>267</v>
      </c>
      <c r="B13" s="115">
        <v>-3613838035</v>
      </c>
      <c r="C13" s="115">
        <f>+B12+B13</f>
        <v>6917280001</v>
      </c>
      <c r="D13" s="115">
        <v>-3458018986</v>
      </c>
      <c r="E13" s="115">
        <v>7045231490</v>
      </c>
      <c r="F13" s="209">
        <v>-2503707908</v>
      </c>
      <c r="G13" s="115">
        <f>F13+F12</f>
        <v>7925307391</v>
      </c>
    </row>
    <row r="14" spans="1:7" ht="12">
      <c r="A14" s="118" t="s">
        <v>268</v>
      </c>
      <c r="B14" s="119"/>
      <c r="C14" s="115">
        <v>1080275725</v>
      </c>
      <c r="D14" s="119"/>
      <c r="E14" s="115">
        <v>948035176</v>
      </c>
      <c r="F14" s="210"/>
      <c r="G14" s="115">
        <v>911099932</v>
      </c>
    </row>
    <row r="15" spans="1:7" ht="12">
      <c r="A15" s="118" t="s">
        <v>269</v>
      </c>
      <c r="B15" s="119"/>
      <c r="C15" s="115">
        <v>453986729</v>
      </c>
      <c r="D15" s="119"/>
      <c r="E15" s="115">
        <v>732081875</v>
      </c>
      <c r="F15" s="210"/>
      <c r="G15" s="115">
        <v>162005479</v>
      </c>
    </row>
    <row r="16" spans="1:7" ht="12">
      <c r="A16" s="118" t="s">
        <v>270</v>
      </c>
      <c r="B16" s="119"/>
      <c r="C16" s="115">
        <v>1059928473</v>
      </c>
      <c r="D16" s="119"/>
      <c r="E16" s="115">
        <v>15248121</v>
      </c>
      <c r="F16" s="210"/>
      <c r="G16" s="115">
        <v>443850909</v>
      </c>
    </row>
    <row r="17" spans="1:7" ht="12">
      <c r="A17" s="118" t="s">
        <v>271</v>
      </c>
      <c r="B17" s="119"/>
      <c r="C17" s="115"/>
      <c r="D17" s="119"/>
      <c r="E17" s="115"/>
      <c r="F17" s="210"/>
      <c r="G17" s="115"/>
    </row>
    <row r="18" spans="1:7" ht="12">
      <c r="A18" s="118" t="s">
        <v>117</v>
      </c>
      <c r="B18" s="119"/>
      <c r="C18" s="115">
        <v>536198097</v>
      </c>
      <c r="D18" s="119"/>
      <c r="E18" s="115">
        <v>1855507650</v>
      </c>
      <c r="F18" s="210"/>
      <c r="G18" s="115">
        <v>322300</v>
      </c>
    </row>
    <row r="19" spans="1:7" ht="12">
      <c r="A19" s="118" t="s">
        <v>118</v>
      </c>
      <c r="B19" s="119"/>
      <c r="C19" s="115"/>
      <c r="D19" s="119"/>
      <c r="E19" s="115">
        <v>0</v>
      </c>
      <c r="F19" s="210"/>
      <c r="G19" s="115"/>
    </row>
    <row r="20" spans="1:7" ht="12">
      <c r="A20" s="118" t="s">
        <v>119</v>
      </c>
      <c r="B20" s="119"/>
      <c r="C20" s="115"/>
      <c r="D20" s="119"/>
      <c r="E20" s="115">
        <v>0</v>
      </c>
      <c r="F20" s="210"/>
      <c r="G20" s="115"/>
    </row>
    <row r="21" spans="1:7" ht="12">
      <c r="A21" s="118" t="s">
        <v>120</v>
      </c>
      <c r="B21" s="119"/>
      <c r="C21" s="115">
        <v>118556980</v>
      </c>
      <c r="D21" s="119"/>
      <c r="E21" s="115">
        <v>259490348</v>
      </c>
      <c r="F21" s="210"/>
      <c r="G21" s="115">
        <v>279244879</v>
      </c>
    </row>
    <row r="22" spans="1:7" ht="12">
      <c r="A22" s="118" t="s">
        <v>121</v>
      </c>
      <c r="B22" s="119"/>
      <c r="C22" s="115"/>
      <c r="D22" s="119"/>
      <c r="E22" s="115">
        <v>3763809522</v>
      </c>
      <c r="F22" s="210"/>
      <c r="G22" s="115"/>
    </row>
    <row r="23" spans="1:7" ht="12">
      <c r="A23" s="118"/>
      <c r="B23" s="119"/>
      <c r="C23" s="115"/>
      <c r="D23" s="119"/>
      <c r="E23" s="115"/>
      <c r="F23" s="210"/>
      <c r="G23" s="115"/>
    </row>
    <row r="24" spans="1:7" ht="12">
      <c r="A24" s="118" t="s">
        <v>122</v>
      </c>
      <c r="B24" s="119"/>
      <c r="C24" s="115"/>
      <c r="D24" s="119"/>
      <c r="E24" s="115">
        <v>0</v>
      </c>
      <c r="F24" s="210"/>
      <c r="G24" s="115"/>
    </row>
    <row r="25" spans="1:7" ht="12">
      <c r="A25" s="118" t="s">
        <v>123</v>
      </c>
      <c r="B25" s="119"/>
      <c r="C25" s="115"/>
      <c r="D25" s="119"/>
      <c r="E25" s="115">
        <v>0</v>
      </c>
      <c r="F25" s="210"/>
      <c r="G25" s="115"/>
    </row>
    <row r="26" spans="1:7" ht="12">
      <c r="A26" s="118"/>
      <c r="B26" s="119"/>
      <c r="C26" s="115"/>
      <c r="D26" s="119"/>
      <c r="E26" s="115"/>
      <c r="F26" s="210"/>
      <c r="G26" s="115"/>
    </row>
    <row r="27" spans="1:7" ht="12">
      <c r="A27" s="118" t="s">
        <v>124</v>
      </c>
      <c r="B27" s="119"/>
      <c r="C27" s="115">
        <f>C28+C39+C48</f>
        <v>42417645976</v>
      </c>
      <c r="D27" s="119"/>
      <c r="E27" s="115">
        <v>42325852849</v>
      </c>
      <c r="F27" s="210"/>
      <c r="G27" s="115">
        <f>G28+G39+G48</f>
        <v>21583307200</v>
      </c>
    </row>
    <row r="28" spans="1:7" ht="12">
      <c r="A28" s="118" t="s">
        <v>125</v>
      </c>
      <c r="B28" s="119"/>
      <c r="C28" s="115">
        <f>SUM(C29:C37)</f>
        <v>20208658897</v>
      </c>
      <c r="D28" s="119"/>
      <c r="E28" s="115">
        <v>19940984713</v>
      </c>
      <c r="F28" s="210"/>
      <c r="G28" s="115">
        <f>SUM(G29:G37)</f>
        <v>10059220374</v>
      </c>
    </row>
    <row r="29" spans="1:7" ht="12">
      <c r="A29" s="118" t="s">
        <v>126</v>
      </c>
      <c r="B29" s="119"/>
      <c r="C29" s="115"/>
      <c r="D29" s="119"/>
      <c r="E29" s="115">
        <v>0</v>
      </c>
      <c r="F29" s="210"/>
      <c r="G29" s="115"/>
    </row>
    <row r="30" spans="1:7" ht="12">
      <c r="A30" s="118" t="s">
        <v>127</v>
      </c>
      <c r="B30" s="119"/>
      <c r="C30" s="115">
        <v>295524920</v>
      </c>
      <c r="D30" s="119"/>
      <c r="E30" s="115">
        <v>474116022</v>
      </c>
      <c r="F30" s="210"/>
      <c r="G30" s="141">
        <v>2147349286</v>
      </c>
    </row>
    <row r="31" spans="1:7" ht="12">
      <c r="A31" s="118" t="s">
        <v>128</v>
      </c>
      <c r="B31" s="119"/>
      <c r="C31" s="115">
        <v>8986054846</v>
      </c>
      <c r="D31" s="119"/>
      <c r="E31" s="115">
        <v>8614129565</v>
      </c>
      <c r="F31" s="210"/>
      <c r="G31" s="141">
        <v>6086145116</v>
      </c>
    </row>
    <row r="32" spans="1:7" ht="12">
      <c r="A32" s="118" t="s">
        <v>129</v>
      </c>
      <c r="B32" s="119"/>
      <c r="C32" s="115">
        <v>535665682</v>
      </c>
      <c r="D32" s="119"/>
      <c r="E32" s="115">
        <v>535665682</v>
      </c>
      <c r="F32" s="210"/>
      <c r="G32" s="141">
        <v>718229372</v>
      </c>
    </row>
    <row r="33" spans="1:7" ht="12">
      <c r="A33" s="118" t="s">
        <v>130</v>
      </c>
      <c r="B33" s="119"/>
      <c r="C33" s="115"/>
      <c r="D33" s="119"/>
      <c r="E33" s="115">
        <v>0</v>
      </c>
      <c r="F33" s="210"/>
      <c r="G33" s="115"/>
    </row>
    <row r="34" spans="1:7" ht="12">
      <c r="A34" s="118" t="s">
        <v>131</v>
      </c>
      <c r="B34" s="119"/>
      <c r="C34" s="115">
        <v>60475494</v>
      </c>
      <c r="D34" s="119"/>
      <c r="E34" s="115">
        <v>51593489</v>
      </c>
      <c r="F34" s="210"/>
      <c r="G34" s="141">
        <v>10600000</v>
      </c>
    </row>
    <row r="35" spans="1:7" ht="12">
      <c r="A35" s="118" t="s">
        <v>132</v>
      </c>
      <c r="B35" s="119"/>
      <c r="C35" s="115">
        <v>10330937955</v>
      </c>
      <c r="D35" s="119"/>
      <c r="E35" s="115">
        <v>10265479955</v>
      </c>
      <c r="F35" s="210"/>
      <c r="G35" s="141">
        <v>1096896600</v>
      </c>
    </row>
    <row r="36" spans="1:7" ht="12">
      <c r="A36" s="118" t="s">
        <v>133</v>
      </c>
      <c r="B36" s="119"/>
      <c r="C36" s="115"/>
      <c r="D36" s="119"/>
      <c r="E36" s="115"/>
      <c r="F36" s="210"/>
      <c r="G36" s="115"/>
    </row>
    <row r="37" spans="1:7" ht="12">
      <c r="A37" s="118" t="s">
        <v>134</v>
      </c>
      <c r="B37" s="119"/>
      <c r="C37" s="115"/>
      <c r="D37" s="119"/>
      <c r="E37" s="115"/>
      <c r="F37" s="210"/>
      <c r="G37" s="115"/>
    </row>
    <row r="38" spans="1:7" ht="12">
      <c r="A38" s="118"/>
      <c r="B38" s="119"/>
      <c r="C38" s="115"/>
      <c r="D38" s="119"/>
      <c r="E38" s="115"/>
      <c r="F38" s="210"/>
      <c r="G38" s="115"/>
    </row>
    <row r="39" spans="1:7" ht="12">
      <c r="A39" s="118" t="s">
        <v>135</v>
      </c>
      <c r="B39" s="119"/>
      <c r="C39" s="115">
        <f>SUM(C40:C46)</f>
        <v>12146756810</v>
      </c>
      <c r="D39" s="119"/>
      <c r="E39" s="115">
        <v>12395614098</v>
      </c>
      <c r="F39" s="210"/>
      <c r="G39" s="115">
        <f>SUM(G40:G46)</f>
        <v>10616020155</v>
      </c>
    </row>
    <row r="40" spans="1:7" ht="12">
      <c r="A40" s="118" t="s">
        <v>136</v>
      </c>
      <c r="B40" s="119"/>
      <c r="C40" s="115">
        <v>2611544500</v>
      </c>
      <c r="D40" s="119"/>
      <c r="E40" s="115">
        <v>2611544500</v>
      </c>
      <c r="F40" s="210"/>
      <c r="G40" s="141">
        <v>2194342500</v>
      </c>
    </row>
    <row r="41" spans="1:7" ht="12">
      <c r="A41" s="118" t="s">
        <v>137</v>
      </c>
      <c r="B41" s="119">
        <v>6093020666</v>
      </c>
      <c r="C41" s="115"/>
      <c r="D41" s="119">
        <v>6093020666</v>
      </c>
      <c r="E41" s="115"/>
      <c r="F41" s="137">
        <v>4963248496</v>
      </c>
      <c r="G41" s="214"/>
    </row>
    <row r="42" spans="1:7" ht="12">
      <c r="A42" s="118" t="s">
        <v>138</v>
      </c>
      <c r="B42" s="115">
        <v>-234938049</v>
      </c>
      <c r="C42" s="115">
        <f>+B41+B42</f>
        <v>5858082617</v>
      </c>
      <c r="D42" s="115">
        <v>-196856670</v>
      </c>
      <c r="E42" s="115">
        <v>5896163996</v>
      </c>
      <c r="F42" s="137">
        <v>-92027301</v>
      </c>
      <c r="G42" s="215">
        <f>+F42+F41</f>
        <v>4871221195</v>
      </c>
    </row>
    <row r="43" spans="1:7" ht="12">
      <c r="A43" s="118" t="s">
        <v>139</v>
      </c>
      <c r="B43" s="119">
        <v>7514021239</v>
      </c>
      <c r="C43" s="115"/>
      <c r="D43" s="119">
        <v>7019296693</v>
      </c>
      <c r="E43" s="115"/>
      <c r="F43" s="137">
        <v>5423944293</v>
      </c>
      <c r="G43" s="214"/>
    </row>
    <row r="44" spans="1:10" ht="12">
      <c r="A44" s="118" t="s">
        <v>138</v>
      </c>
      <c r="B44" s="115">
        <v>-4599918857</v>
      </c>
      <c r="C44" s="115">
        <f>+B43+B44</f>
        <v>2914102382</v>
      </c>
      <c r="D44" s="115">
        <v>-4042844368</v>
      </c>
      <c r="E44" s="115">
        <v>2976452325</v>
      </c>
      <c r="F44" s="137">
        <v>-2579136315</v>
      </c>
      <c r="G44" s="215">
        <f>+F44+F43</f>
        <v>2844807978</v>
      </c>
      <c r="I44" s="76">
        <v>4600495854</v>
      </c>
      <c r="J44" s="216">
        <f>I44-B44</f>
        <v>9200414711</v>
      </c>
    </row>
    <row r="45" spans="1:10" ht="12">
      <c r="A45" s="118" t="s">
        <v>140</v>
      </c>
      <c r="B45" s="119">
        <v>1891303550</v>
      </c>
      <c r="C45" s="115"/>
      <c r="D45" s="119">
        <v>1898563550</v>
      </c>
      <c r="E45" s="115"/>
      <c r="F45" s="137">
        <v>1338463950</v>
      </c>
      <c r="G45" s="214"/>
      <c r="J45" s="216"/>
    </row>
    <row r="46" spans="1:10" ht="12">
      <c r="A46" s="118" t="s">
        <v>138</v>
      </c>
      <c r="B46" s="115">
        <v>-1128276239</v>
      </c>
      <c r="C46" s="115">
        <f>+B45+B46</f>
        <v>763027311</v>
      </c>
      <c r="D46" s="115">
        <v>-987110273</v>
      </c>
      <c r="E46" s="115">
        <v>911453277</v>
      </c>
      <c r="F46" s="137">
        <v>-632815468</v>
      </c>
      <c r="G46" s="215">
        <f>+F46+F45</f>
        <v>705648482</v>
      </c>
      <c r="I46" s="76">
        <v>1127699242</v>
      </c>
      <c r="J46" s="216">
        <f>I46-B46</f>
        <v>2255975481</v>
      </c>
    </row>
    <row r="47" spans="1:7" ht="12">
      <c r="A47" s="118"/>
      <c r="B47" s="115"/>
      <c r="C47" s="115"/>
      <c r="D47" s="115"/>
      <c r="E47" s="115"/>
      <c r="F47" s="209"/>
      <c r="G47" s="115"/>
    </row>
    <row r="48" spans="1:7" ht="12">
      <c r="A48" s="120" t="s">
        <v>141</v>
      </c>
      <c r="B48" s="119"/>
      <c r="C48" s="115">
        <f>SUM(C49:C53)</f>
        <v>10062230269</v>
      </c>
      <c r="D48" s="119"/>
      <c r="E48" s="115">
        <v>9989254038</v>
      </c>
      <c r="F48" s="210"/>
      <c r="G48" s="115">
        <f>SUM(G49:G53)</f>
        <v>908066671</v>
      </c>
    </row>
    <row r="49" spans="1:7" ht="12">
      <c r="A49" s="120" t="s">
        <v>142</v>
      </c>
      <c r="B49" s="119"/>
      <c r="C49" s="115">
        <v>0</v>
      </c>
      <c r="D49" s="119"/>
      <c r="E49" s="115">
        <v>0</v>
      </c>
      <c r="F49" s="210"/>
      <c r="G49" s="115"/>
    </row>
    <row r="50" spans="1:7" ht="12">
      <c r="A50" s="120" t="s">
        <v>143</v>
      </c>
      <c r="B50" s="119"/>
      <c r="C50" s="115">
        <v>2542384431</v>
      </c>
      <c r="D50" s="119"/>
      <c r="E50" s="115">
        <v>2806197320</v>
      </c>
      <c r="F50" s="210"/>
      <c r="G50" s="141">
        <v>908066671</v>
      </c>
    </row>
    <row r="51" spans="1:7" ht="12">
      <c r="A51" s="120" t="s">
        <v>144</v>
      </c>
      <c r="B51" s="119"/>
      <c r="C51" s="115">
        <v>0</v>
      </c>
      <c r="D51" s="119"/>
      <c r="E51" s="115">
        <v>0</v>
      </c>
      <c r="F51" s="210"/>
      <c r="G51" s="115"/>
    </row>
    <row r="52" spans="1:7" ht="12">
      <c r="A52" s="120" t="s">
        <v>145</v>
      </c>
      <c r="B52" s="121"/>
      <c r="C52" s="122">
        <v>7027518754</v>
      </c>
      <c r="D52" s="121"/>
      <c r="E52" s="122">
        <v>7183056718</v>
      </c>
      <c r="F52" s="211"/>
      <c r="G52" s="115"/>
    </row>
    <row r="53" spans="1:7" ht="12">
      <c r="A53" s="120" t="s">
        <v>272</v>
      </c>
      <c r="B53" s="121"/>
      <c r="C53" s="122">
        <v>492327084</v>
      </c>
      <c r="D53" s="121"/>
      <c r="E53" s="122">
        <v>0</v>
      </c>
      <c r="F53" s="211"/>
      <c r="G53" s="115"/>
    </row>
    <row r="54" spans="1:7" ht="12">
      <c r="A54" s="207" t="s">
        <v>146</v>
      </c>
      <c r="B54" s="123"/>
      <c r="C54" s="124">
        <f>C27+C8</f>
        <v>216432485498</v>
      </c>
      <c r="D54" s="123"/>
      <c r="E54" s="124">
        <v>219647151382</v>
      </c>
      <c r="F54" s="212"/>
      <c r="G54" s="124">
        <f>G27+G8</f>
        <v>206801186940</v>
      </c>
    </row>
    <row r="55" spans="1:7" ht="12">
      <c r="A55" s="120"/>
      <c r="B55" s="119"/>
      <c r="C55" s="119"/>
      <c r="D55" s="119"/>
      <c r="E55" s="119"/>
      <c r="F55" s="210"/>
      <c r="G55" s="119"/>
    </row>
    <row r="56" spans="1:7" ht="12">
      <c r="A56" s="120" t="s">
        <v>147</v>
      </c>
      <c r="B56" s="119"/>
      <c r="C56" s="141">
        <f>SUM(C57:C67)</f>
        <v>8633085835</v>
      </c>
      <c r="D56" s="119"/>
      <c r="E56" s="119">
        <v>11276648156</v>
      </c>
      <c r="F56" s="210"/>
      <c r="G56" s="141">
        <f>SUM(G57:G67)</f>
        <v>13082095054</v>
      </c>
    </row>
    <row r="57" spans="1:7" ht="12">
      <c r="A57" s="120" t="s">
        <v>148</v>
      </c>
      <c r="B57" s="119"/>
      <c r="C57" s="119">
        <v>1184621444</v>
      </c>
      <c r="D57" s="119"/>
      <c r="E57" s="119">
        <v>3914756051</v>
      </c>
      <c r="F57" s="210"/>
      <c r="G57" s="141">
        <v>1257579479</v>
      </c>
    </row>
    <row r="58" spans="1:7" ht="12">
      <c r="A58" s="120" t="s">
        <v>149</v>
      </c>
      <c r="B58" s="119"/>
      <c r="C58" s="119">
        <v>803160361</v>
      </c>
      <c r="D58" s="119"/>
      <c r="E58" s="119">
        <v>453905923</v>
      </c>
      <c r="F58" s="210"/>
      <c r="G58" s="141">
        <v>678287783</v>
      </c>
    </row>
    <row r="59" spans="1:7" ht="12">
      <c r="A59" s="120" t="s">
        <v>150</v>
      </c>
      <c r="B59" s="119"/>
      <c r="C59" s="119">
        <v>1333409910</v>
      </c>
      <c r="D59" s="119"/>
      <c r="E59" s="119">
        <v>1297050153</v>
      </c>
      <c r="F59" s="210"/>
      <c r="G59" s="141">
        <v>4217581436</v>
      </c>
    </row>
    <row r="60" spans="1:7" ht="12">
      <c r="A60" s="120" t="s">
        <v>151</v>
      </c>
      <c r="B60" s="119"/>
      <c r="C60" s="119">
        <v>149638016</v>
      </c>
      <c r="D60" s="119"/>
      <c r="E60" s="119">
        <v>115007095</v>
      </c>
      <c r="F60" s="210"/>
      <c r="G60" s="141">
        <v>82344304</v>
      </c>
    </row>
    <row r="61" spans="1:7" ht="12">
      <c r="A61" s="120" t="s">
        <v>152</v>
      </c>
      <c r="B61" s="119"/>
      <c r="C61" s="119"/>
      <c r="D61" s="119"/>
      <c r="E61" s="119">
        <v>0</v>
      </c>
      <c r="F61" s="210"/>
      <c r="G61" s="119"/>
    </row>
    <row r="62" spans="1:7" ht="12">
      <c r="A62" s="120" t="s">
        <v>153</v>
      </c>
      <c r="B62" s="119"/>
      <c r="C62" s="119">
        <v>52361509</v>
      </c>
      <c r="D62" s="119"/>
      <c r="E62" s="119">
        <v>159074836</v>
      </c>
      <c r="F62" s="210"/>
      <c r="G62" s="141">
        <v>984529797</v>
      </c>
    </row>
    <row r="63" spans="1:7" ht="12">
      <c r="A63" s="120" t="s">
        <v>154</v>
      </c>
      <c r="B63" s="119"/>
      <c r="C63" s="119">
        <v>218880678</v>
      </c>
      <c r="D63" s="119"/>
      <c r="E63" s="119">
        <v>224365261</v>
      </c>
      <c r="F63" s="210"/>
      <c r="G63" s="141">
        <v>163754474</v>
      </c>
    </row>
    <row r="64" spans="1:7" ht="12">
      <c r="A64" s="120" t="s">
        <v>155</v>
      </c>
      <c r="B64" s="119"/>
      <c r="C64" s="119">
        <v>3382556113</v>
      </c>
      <c r="D64" s="119"/>
      <c r="E64" s="119">
        <v>3645063353</v>
      </c>
      <c r="F64" s="210"/>
      <c r="G64" s="141">
        <v>3600770515</v>
      </c>
    </row>
    <row r="65" spans="1:7" ht="12">
      <c r="A65" s="120" t="s">
        <v>273</v>
      </c>
      <c r="B65" s="119"/>
      <c r="C65" s="119">
        <v>1125225000</v>
      </c>
      <c r="D65" s="119"/>
      <c r="E65" s="119">
        <v>1125225000</v>
      </c>
      <c r="F65" s="210"/>
      <c r="G65" s="141">
        <v>1937250000</v>
      </c>
    </row>
    <row r="66" spans="1:7" ht="12">
      <c r="A66" s="120" t="s">
        <v>274</v>
      </c>
      <c r="B66" s="119"/>
      <c r="C66" s="133">
        <v>312732804</v>
      </c>
      <c r="D66" s="119"/>
      <c r="E66" s="119">
        <v>342200484</v>
      </c>
      <c r="F66" s="210"/>
      <c r="G66" s="141">
        <v>159997266</v>
      </c>
    </row>
    <row r="67" spans="1:7" ht="12">
      <c r="A67" s="120" t="s">
        <v>275</v>
      </c>
      <c r="B67" s="119"/>
      <c r="C67" s="119">
        <v>70500000</v>
      </c>
      <c r="D67" s="119"/>
      <c r="E67" s="119">
        <v>0</v>
      </c>
      <c r="F67" s="210"/>
      <c r="G67" s="119"/>
    </row>
    <row r="68" spans="1:7" ht="12">
      <c r="A68" s="120"/>
      <c r="B68" s="119"/>
      <c r="C68" s="119"/>
      <c r="D68" s="119"/>
      <c r="E68" s="119"/>
      <c r="F68" s="210"/>
      <c r="G68" s="119"/>
    </row>
    <row r="69" spans="1:7" ht="12">
      <c r="A69" s="120" t="s">
        <v>156</v>
      </c>
      <c r="B69" s="119"/>
      <c r="C69" s="141">
        <f>SUM(C70:C72)</f>
        <v>2572058818</v>
      </c>
      <c r="D69" s="119"/>
      <c r="E69" s="119">
        <v>3822693230</v>
      </c>
      <c r="F69" s="210"/>
      <c r="G69" s="141">
        <f>SUM(G70:G72)</f>
        <v>2167222055</v>
      </c>
    </row>
    <row r="70" spans="1:7" ht="12">
      <c r="A70" s="120" t="s">
        <v>276</v>
      </c>
      <c r="B70" s="119"/>
      <c r="C70" s="119">
        <v>2184113912</v>
      </c>
      <c r="D70" s="119"/>
      <c r="E70" s="119">
        <v>1977055789</v>
      </c>
      <c r="F70" s="210"/>
      <c r="G70" s="141">
        <v>1162386539</v>
      </c>
    </row>
    <row r="71" spans="1:7" ht="12">
      <c r="A71" s="120" t="s">
        <v>157</v>
      </c>
      <c r="B71" s="119"/>
      <c r="C71" s="115">
        <v>304187644</v>
      </c>
      <c r="D71" s="119"/>
      <c r="E71" s="115">
        <v>338802329</v>
      </c>
      <c r="F71" s="210"/>
      <c r="G71" s="141">
        <v>441517644</v>
      </c>
    </row>
    <row r="72" spans="1:7" ht="12">
      <c r="A72" s="120" t="s">
        <v>277</v>
      </c>
      <c r="B72" s="119"/>
      <c r="C72" s="115">
        <v>83757262</v>
      </c>
      <c r="D72" s="119"/>
      <c r="E72" s="115">
        <v>1506835112</v>
      </c>
      <c r="F72" s="210"/>
      <c r="G72" s="141">
        <v>563317872</v>
      </c>
    </row>
    <row r="73" spans="1:7" ht="12">
      <c r="A73" s="207" t="s">
        <v>158</v>
      </c>
      <c r="B73" s="123"/>
      <c r="C73" s="124">
        <f>C69+C56</f>
        <v>11205144653</v>
      </c>
      <c r="D73" s="123"/>
      <c r="E73" s="124">
        <v>15099341386</v>
      </c>
      <c r="F73" s="212"/>
      <c r="G73" s="124">
        <f>G69+G56</f>
        <v>15249317109</v>
      </c>
    </row>
    <row r="74" spans="1:7" ht="12">
      <c r="A74" s="125"/>
      <c r="B74" s="126"/>
      <c r="C74" s="126"/>
      <c r="D74" s="126"/>
      <c r="E74" s="126"/>
      <c r="F74" s="213"/>
      <c r="G74" s="126"/>
    </row>
    <row r="75" spans="1:7" ht="12">
      <c r="A75" s="120" t="s">
        <v>159</v>
      </c>
      <c r="B75" s="119"/>
      <c r="C75" s="119"/>
      <c r="D75" s="119"/>
      <c r="E75" s="119"/>
      <c r="F75" s="210"/>
      <c r="G75" s="119"/>
    </row>
    <row r="76" spans="1:7" ht="12">
      <c r="A76" s="120" t="s">
        <v>160</v>
      </c>
      <c r="B76" s="119"/>
      <c r="C76" s="119">
        <v>6485000000</v>
      </c>
      <c r="D76" s="119"/>
      <c r="E76" s="119">
        <v>6485000000</v>
      </c>
      <c r="F76" s="210"/>
      <c r="G76" s="141">
        <f>G77</f>
        <v>2185000000</v>
      </c>
    </row>
    <row r="77" spans="1:7" ht="12">
      <c r="A77" s="120" t="s">
        <v>161</v>
      </c>
      <c r="B77" s="119"/>
      <c r="C77" s="119">
        <v>6485000000</v>
      </c>
      <c r="D77" s="119"/>
      <c r="E77" s="119">
        <v>6485000000</v>
      </c>
      <c r="F77" s="210"/>
      <c r="G77" s="141">
        <v>2185000000</v>
      </c>
    </row>
    <row r="78" spans="1:7" ht="12">
      <c r="A78" s="120"/>
      <c r="B78" s="119"/>
      <c r="C78" s="119"/>
      <c r="D78" s="119"/>
      <c r="E78" s="119"/>
      <c r="F78" s="210"/>
      <c r="G78" s="119"/>
    </row>
    <row r="79" spans="1:7" ht="12">
      <c r="A79" s="120" t="s">
        <v>162</v>
      </c>
      <c r="B79" s="119"/>
      <c r="C79" s="119">
        <v>135405721645</v>
      </c>
      <c r="D79" s="119"/>
      <c r="E79" s="119">
        <v>135405721645</v>
      </c>
      <c r="F79" s="210"/>
      <c r="G79" s="141">
        <f>SUM(G80:G80)</f>
        <v>139728414645</v>
      </c>
    </row>
    <row r="80" spans="1:7" ht="12">
      <c r="A80" s="120" t="s">
        <v>163</v>
      </c>
      <c r="B80" s="119"/>
      <c r="C80" s="119">
        <v>135405721645</v>
      </c>
      <c r="D80" s="119"/>
      <c r="E80" s="119">
        <v>135405721645</v>
      </c>
      <c r="F80" s="210"/>
      <c r="G80" s="141">
        <v>139728414645</v>
      </c>
    </row>
    <row r="81" spans="1:7" ht="12">
      <c r="A81" s="120"/>
      <c r="B81" s="119"/>
      <c r="C81" s="119"/>
      <c r="D81" s="119"/>
      <c r="E81" s="119"/>
      <c r="F81" s="210"/>
      <c r="G81" s="119"/>
    </row>
    <row r="82" spans="1:7" ht="12">
      <c r="A82" s="120" t="s">
        <v>164</v>
      </c>
      <c r="B82" s="119"/>
      <c r="C82" s="119">
        <f>SUM(C83:C85)</f>
        <v>70475622408</v>
      </c>
      <c r="D82" s="119"/>
      <c r="E82" s="119">
        <v>68889817261</v>
      </c>
      <c r="F82" s="210"/>
      <c r="G82" s="119">
        <f>SUM(G83:G85)</f>
        <v>49459338591</v>
      </c>
    </row>
    <row r="83" spans="1:7" ht="12">
      <c r="A83" s="120" t="s">
        <v>165</v>
      </c>
      <c r="B83" s="119"/>
      <c r="C83" s="119">
        <v>117904363</v>
      </c>
      <c r="D83" s="119"/>
      <c r="E83" s="119">
        <v>117904363</v>
      </c>
      <c r="F83" s="210"/>
      <c r="G83" s="141">
        <v>117904363</v>
      </c>
    </row>
    <row r="84" spans="1:7" ht="12">
      <c r="A84" s="120" t="s">
        <v>166</v>
      </c>
      <c r="B84" s="119"/>
      <c r="C84" s="119">
        <v>442699142</v>
      </c>
      <c r="D84" s="119"/>
      <c r="E84" s="119">
        <v>442699142</v>
      </c>
      <c r="F84" s="210"/>
      <c r="G84" s="141">
        <v>442699142</v>
      </c>
    </row>
    <row r="85" spans="1:7" ht="12">
      <c r="A85" s="120" t="s">
        <v>167</v>
      </c>
      <c r="B85" s="119"/>
      <c r="C85" s="119">
        <v>69915018903</v>
      </c>
      <c r="D85" s="119"/>
      <c r="E85" s="119">
        <v>68329213756</v>
      </c>
      <c r="F85" s="210"/>
      <c r="G85" s="141">
        <v>48898735086</v>
      </c>
    </row>
    <row r="86" spans="1:7" ht="12">
      <c r="A86" s="120" t="s">
        <v>168</v>
      </c>
      <c r="B86" s="119"/>
      <c r="C86" s="119"/>
      <c r="D86" s="119"/>
      <c r="E86" s="119"/>
      <c r="F86" s="210"/>
      <c r="G86" s="119"/>
    </row>
    <row r="87" spans="1:7" ht="12">
      <c r="A87" s="120"/>
      <c r="B87" s="119"/>
      <c r="C87" s="119"/>
      <c r="D87" s="119"/>
      <c r="E87" s="119"/>
      <c r="F87" s="210"/>
      <c r="G87" s="119"/>
    </row>
    <row r="88" spans="1:7" ht="12">
      <c r="A88" s="120" t="s">
        <v>169</v>
      </c>
      <c r="B88" s="119"/>
      <c r="C88" s="119">
        <f>SUM(C89:C95)</f>
        <v>-7139003208</v>
      </c>
      <c r="D88" s="119"/>
      <c r="E88" s="119">
        <v>-6232728910</v>
      </c>
      <c r="F88" s="210"/>
      <c r="G88" s="119">
        <f>SUM(G89:G95)</f>
        <v>179116595</v>
      </c>
    </row>
    <row r="89" spans="1:7" ht="12">
      <c r="A89" s="120" t="s">
        <v>170</v>
      </c>
      <c r="B89" s="119"/>
      <c r="C89" s="119">
        <v>0</v>
      </c>
      <c r="D89" s="119"/>
      <c r="E89" s="119">
        <v>0</v>
      </c>
      <c r="F89" s="210"/>
      <c r="G89" s="119"/>
    </row>
    <row r="90" spans="1:7" ht="12">
      <c r="A90" s="120" t="s">
        <v>171</v>
      </c>
      <c r="B90" s="119"/>
      <c r="C90" s="119">
        <v>0</v>
      </c>
      <c r="D90" s="119"/>
      <c r="E90" s="119">
        <v>0</v>
      </c>
      <c r="F90" s="210"/>
      <c r="G90" s="119"/>
    </row>
    <row r="91" spans="1:7" ht="12">
      <c r="A91" s="120" t="s">
        <v>172</v>
      </c>
      <c r="B91" s="119"/>
      <c r="C91" s="119">
        <v>0</v>
      </c>
      <c r="D91" s="119"/>
      <c r="E91" s="119">
        <v>0</v>
      </c>
      <c r="F91" s="210"/>
      <c r="G91" s="119"/>
    </row>
    <row r="92" spans="1:7" ht="12">
      <c r="A92" s="120" t="s">
        <v>173</v>
      </c>
      <c r="B92" s="119"/>
      <c r="C92" s="119">
        <v>98347281</v>
      </c>
      <c r="D92" s="119"/>
      <c r="E92" s="119">
        <v>204335388</v>
      </c>
      <c r="F92" s="210"/>
      <c r="G92" s="141">
        <v>131837634</v>
      </c>
    </row>
    <row r="93" spans="1:7" ht="12">
      <c r="A93" s="120" t="s">
        <v>174</v>
      </c>
      <c r="B93" s="119"/>
      <c r="C93" s="115">
        <v>-1055814989</v>
      </c>
      <c r="D93" s="119"/>
      <c r="E93" s="115">
        <v>-255528798</v>
      </c>
      <c r="F93" s="210"/>
      <c r="G93" s="141">
        <v>47278961</v>
      </c>
    </row>
    <row r="94" spans="1:7" ht="12">
      <c r="A94" s="120" t="s">
        <v>175</v>
      </c>
      <c r="B94" s="119"/>
      <c r="C94" s="115">
        <v>0</v>
      </c>
      <c r="D94" s="119"/>
      <c r="E94" s="115">
        <v>0</v>
      </c>
      <c r="F94" s="210"/>
      <c r="G94" s="115"/>
    </row>
    <row r="95" spans="1:7" ht="12">
      <c r="A95" s="120" t="s">
        <v>176</v>
      </c>
      <c r="B95" s="121"/>
      <c r="C95" s="122">
        <v>-6181535500</v>
      </c>
      <c r="D95" s="121"/>
      <c r="E95" s="122">
        <v>-6181535500</v>
      </c>
      <c r="F95" s="211"/>
      <c r="G95" s="115"/>
    </row>
    <row r="96" spans="1:7" ht="12">
      <c r="A96" s="207" t="s">
        <v>177</v>
      </c>
      <c r="B96" s="123"/>
      <c r="C96" s="124">
        <f>SUM(C76,C79,C82,C88)</f>
        <v>205227340845</v>
      </c>
      <c r="D96" s="123"/>
      <c r="E96" s="124">
        <v>204547809996</v>
      </c>
      <c r="F96" s="212"/>
      <c r="G96" s="124">
        <f>SUM(G76,G79,G82,G88)</f>
        <v>191551869831</v>
      </c>
    </row>
    <row r="97" spans="1:7" ht="12">
      <c r="A97" s="207" t="s">
        <v>178</v>
      </c>
      <c r="B97" s="123"/>
      <c r="C97" s="124">
        <f>C73+C96</f>
        <v>216432485498</v>
      </c>
      <c r="D97" s="123"/>
      <c r="E97" s="124">
        <v>219647151382</v>
      </c>
      <c r="F97" s="212"/>
      <c r="G97" s="124">
        <f>G73+G96</f>
        <v>206801186940</v>
      </c>
    </row>
    <row r="137" spans="4:6" ht="12">
      <c r="D137" s="76">
        <v>1</v>
      </c>
      <c r="F137" s="76">
        <v>1</v>
      </c>
    </row>
  </sheetData>
  <mergeCells count="7">
    <mergeCell ref="F6:G6"/>
    <mergeCell ref="A4:G4"/>
    <mergeCell ref="A3:G3"/>
    <mergeCell ref="A2:G2"/>
    <mergeCell ref="A6:A7"/>
    <mergeCell ref="D6:E6"/>
    <mergeCell ref="B6:C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J75"/>
  <sheetViews>
    <sheetView showGridLines="0" workbookViewId="0" topLeftCell="A1">
      <pane xSplit="2" ySplit="7" topLeftCell="C8" activePane="bottomRight" state="frozen"/>
      <selection pane="topLeft" activeCell="B44" sqref="B44"/>
      <selection pane="topRight" activeCell="B44" sqref="B44"/>
      <selection pane="bottomLeft" activeCell="B44" sqref="B44"/>
      <selection pane="bottomRight" activeCell="D74" sqref="D74"/>
    </sheetView>
  </sheetViews>
  <sheetFormatPr defaultColWidth="8.88671875" defaultRowHeight="13.5"/>
  <cols>
    <col min="1" max="1" width="2.77734375" style="113" customWidth="1"/>
    <col min="2" max="2" width="22.5546875" style="113" bestFit="1" customWidth="1"/>
    <col min="3" max="4" width="17.3359375" style="113" customWidth="1"/>
    <col min="5" max="5" width="18.21484375" style="113" hidden="1" customWidth="1"/>
    <col min="6" max="6" width="17.3359375" style="113" hidden="1" customWidth="1"/>
    <col min="7" max="7" width="17.3359375" style="113" customWidth="1"/>
    <col min="8" max="8" width="0.3359375" style="113" customWidth="1"/>
    <col min="9" max="9" width="17.3359375" style="113" bestFit="1" customWidth="1"/>
    <col min="10" max="10" width="11.5546875" style="113" bestFit="1" customWidth="1"/>
    <col min="11" max="16384" width="8.88671875" style="113" customWidth="1"/>
  </cols>
  <sheetData>
    <row r="2" spans="1:9" ht="14.25">
      <c r="A2" s="233" t="s">
        <v>221</v>
      </c>
      <c r="B2" s="233"/>
      <c r="C2" s="233"/>
      <c r="D2" s="233"/>
      <c r="E2" s="233"/>
      <c r="F2" s="233"/>
      <c r="G2" s="233"/>
      <c r="H2" s="233"/>
      <c r="I2" s="228"/>
    </row>
    <row r="3" spans="1:9" ht="13.5" customHeight="1">
      <c r="A3" s="234" t="s">
        <v>222</v>
      </c>
      <c r="B3" s="234"/>
      <c r="C3" s="234"/>
      <c r="D3" s="234"/>
      <c r="E3" s="234"/>
      <c r="F3" s="234"/>
      <c r="G3" s="234"/>
      <c r="H3" s="234"/>
      <c r="I3" s="225"/>
    </row>
    <row r="4" spans="1:9" s="150" customFormat="1" ht="13.5" customHeight="1">
      <c r="A4" s="235" t="s">
        <v>223</v>
      </c>
      <c r="B4" s="235"/>
      <c r="C4" s="235"/>
      <c r="D4" s="235"/>
      <c r="E4" s="235"/>
      <c r="F4" s="235"/>
      <c r="G4" s="235"/>
      <c r="H4" s="235"/>
      <c r="I4" s="225"/>
    </row>
    <row r="5" spans="1:9" ht="13.5" customHeight="1">
      <c r="A5" s="149"/>
      <c r="B5" s="149"/>
      <c r="C5" s="149"/>
      <c r="D5" s="149"/>
      <c r="E5" s="149"/>
      <c r="F5" s="149"/>
      <c r="G5" s="149"/>
      <c r="H5" s="149"/>
      <c r="I5" s="149"/>
    </row>
    <row r="6" spans="1:9" ht="12">
      <c r="A6" s="231" t="s">
        <v>224</v>
      </c>
      <c r="B6" s="231"/>
      <c r="C6" s="114" t="s">
        <v>225</v>
      </c>
      <c r="D6" s="114" t="s">
        <v>226</v>
      </c>
      <c r="E6" s="114" t="s">
        <v>227</v>
      </c>
      <c r="F6" s="114" t="s">
        <v>228</v>
      </c>
      <c r="G6" s="114" t="s">
        <v>229</v>
      </c>
      <c r="H6" s="114"/>
      <c r="I6" s="114" t="s">
        <v>230</v>
      </c>
    </row>
    <row r="7" spans="1:9" ht="12">
      <c r="A7" s="232"/>
      <c r="B7" s="232"/>
      <c r="C7" s="143" t="s">
        <v>231</v>
      </c>
      <c r="D7" s="143" t="s">
        <v>231</v>
      </c>
      <c r="E7" s="143" t="s">
        <v>231</v>
      </c>
      <c r="F7" s="143" t="s">
        <v>231</v>
      </c>
      <c r="G7" s="143" t="s">
        <v>231</v>
      </c>
      <c r="H7" s="143"/>
      <c r="I7" s="143" t="s">
        <v>231</v>
      </c>
    </row>
    <row r="8" spans="1:9" s="147" customFormat="1" ht="12">
      <c r="A8" s="144" t="s">
        <v>232</v>
      </c>
      <c r="B8" s="145"/>
      <c r="C8" s="146">
        <v>12785069029</v>
      </c>
      <c r="D8" s="146">
        <f>G8-F8</f>
        <v>10949020812</v>
      </c>
      <c r="E8" s="146">
        <v>29458266804</v>
      </c>
      <c r="F8" s="146">
        <v>42243335833</v>
      </c>
      <c r="G8" s="146">
        <v>53192356645</v>
      </c>
      <c r="H8" s="146"/>
      <c r="I8" s="146">
        <v>56974641250</v>
      </c>
    </row>
    <row r="9" spans="1:9" ht="12">
      <c r="A9" s="136"/>
      <c r="B9" s="137" t="s">
        <v>180</v>
      </c>
      <c r="C9" s="208">
        <v>10835921740</v>
      </c>
      <c r="D9" s="141">
        <f>G9-F9</f>
        <v>8791258869</v>
      </c>
      <c r="E9" s="140">
        <v>25885233611</v>
      </c>
      <c r="F9" s="140">
        <v>36721155351</v>
      </c>
      <c r="G9" s="141">
        <v>45512414220</v>
      </c>
      <c r="H9" s="141"/>
      <c r="I9" s="141">
        <v>48096165038</v>
      </c>
    </row>
    <row r="10" spans="1:9" ht="12">
      <c r="A10" s="136"/>
      <c r="B10" s="137" t="s">
        <v>233</v>
      </c>
      <c r="C10" s="208">
        <v>1949147289</v>
      </c>
      <c r="D10" s="141">
        <f>G10-F10</f>
        <v>2157761943</v>
      </c>
      <c r="E10" s="140">
        <v>3573033193</v>
      </c>
      <c r="F10" s="140">
        <v>5522180482</v>
      </c>
      <c r="G10" s="141">
        <v>7679942425</v>
      </c>
      <c r="H10" s="141"/>
      <c r="I10" s="141">
        <v>8878476212</v>
      </c>
    </row>
    <row r="11" spans="1:9" ht="12">
      <c r="A11" s="136"/>
      <c r="B11" s="137" t="s">
        <v>181</v>
      </c>
      <c r="C11" s="141"/>
      <c r="D11" s="141"/>
      <c r="E11" s="140"/>
      <c r="F11" s="140"/>
      <c r="G11" s="141"/>
      <c r="H11" s="141"/>
      <c r="I11" s="141"/>
    </row>
    <row r="12" spans="1:9" s="147" customFormat="1" ht="12">
      <c r="A12" s="144" t="s">
        <v>234</v>
      </c>
      <c r="B12" s="145"/>
      <c r="C12" s="146">
        <v>2493637724</v>
      </c>
      <c r="D12" s="146">
        <f>G12-F12</f>
        <v>2786926356</v>
      </c>
      <c r="E12" s="146">
        <v>4654981871</v>
      </c>
      <c r="F12" s="146">
        <v>7148619595</v>
      </c>
      <c r="G12" s="146">
        <v>9935545951</v>
      </c>
      <c r="H12" s="146"/>
      <c r="I12" s="146">
        <v>6784224867</v>
      </c>
    </row>
    <row r="13" spans="1:9" ht="12">
      <c r="A13" s="138"/>
      <c r="B13" s="137" t="s">
        <v>182</v>
      </c>
      <c r="C13" s="208">
        <v>2493637724</v>
      </c>
      <c r="D13" s="141">
        <f>G13-F13</f>
        <v>2786926356</v>
      </c>
      <c r="E13" s="140">
        <v>4654981871</v>
      </c>
      <c r="F13" s="140">
        <v>7148619595</v>
      </c>
      <c r="G13" s="141">
        <v>9935545951</v>
      </c>
      <c r="H13" s="141"/>
      <c r="I13" s="141">
        <v>6784224867</v>
      </c>
    </row>
    <row r="14" spans="1:9" ht="12">
      <c r="A14" s="138"/>
      <c r="B14" s="137" t="s">
        <v>183</v>
      </c>
      <c r="C14" s="141"/>
      <c r="D14" s="141"/>
      <c r="E14" s="140"/>
      <c r="F14" s="140"/>
      <c r="G14" s="141"/>
      <c r="H14" s="141"/>
      <c r="I14" s="141"/>
    </row>
    <row r="15" spans="1:9" s="147" customFormat="1" ht="12">
      <c r="A15" s="144" t="s">
        <v>235</v>
      </c>
      <c r="B15" s="145"/>
      <c r="C15" s="146">
        <v>10291431305</v>
      </c>
      <c r="D15" s="146">
        <f aca="true" t="shared" si="0" ref="D15:D45">G15-F15</f>
        <v>8162094456</v>
      </c>
      <c r="E15" s="146">
        <v>24803284933</v>
      </c>
      <c r="F15" s="146">
        <v>35094716238</v>
      </c>
      <c r="G15" s="146">
        <f>G8-G12</f>
        <v>43256810694</v>
      </c>
      <c r="H15" s="146"/>
      <c r="I15" s="146">
        <f>I8-I12</f>
        <v>50190416383</v>
      </c>
    </row>
    <row r="16" spans="1:9" s="147" customFormat="1" ht="12">
      <c r="A16" s="144" t="s">
        <v>236</v>
      </c>
      <c r="B16" s="145"/>
      <c r="C16" s="146">
        <v>5765092007</v>
      </c>
      <c r="D16" s="146">
        <f t="shared" si="0"/>
        <v>7209656499</v>
      </c>
      <c r="E16" s="146">
        <v>9848791359</v>
      </c>
      <c r="F16" s="146">
        <v>15613883366</v>
      </c>
      <c r="G16" s="146">
        <f>SUM(G17:G42)</f>
        <v>22823539865</v>
      </c>
      <c r="H16" s="146"/>
      <c r="I16" s="146">
        <f>SUM(I17:I42)</f>
        <v>17380737242</v>
      </c>
    </row>
    <row r="17" spans="1:9" ht="12">
      <c r="A17" s="136"/>
      <c r="B17" s="137" t="s">
        <v>184</v>
      </c>
      <c r="C17" s="208">
        <v>937497052</v>
      </c>
      <c r="D17" s="141">
        <f t="shared" si="0"/>
        <v>907767739</v>
      </c>
      <c r="E17" s="140">
        <v>1480413198</v>
      </c>
      <c r="F17" s="140">
        <v>2417910250</v>
      </c>
      <c r="G17" s="141">
        <v>3325677989</v>
      </c>
      <c r="H17" s="141"/>
      <c r="I17" s="141">
        <v>2225314010</v>
      </c>
    </row>
    <row r="18" spans="1:9" ht="12">
      <c r="A18" s="136"/>
      <c r="B18" s="137" t="s">
        <v>185</v>
      </c>
      <c r="C18" s="208">
        <v>110536703</v>
      </c>
      <c r="D18" s="141">
        <f t="shared" si="0"/>
        <v>103932288</v>
      </c>
      <c r="E18" s="140">
        <v>429281026</v>
      </c>
      <c r="F18" s="140">
        <v>539817729</v>
      </c>
      <c r="G18" s="141">
        <v>643750017</v>
      </c>
      <c r="H18" s="141"/>
      <c r="I18" s="141">
        <v>421191124</v>
      </c>
    </row>
    <row r="19" spans="1:9" ht="12">
      <c r="A19" s="136"/>
      <c r="B19" s="137" t="s">
        <v>186</v>
      </c>
      <c r="C19" s="208">
        <v>92020282</v>
      </c>
      <c r="D19" s="141">
        <f t="shared" si="0"/>
        <v>311455604</v>
      </c>
      <c r="E19" s="140">
        <v>213958781</v>
      </c>
      <c r="F19" s="140">
        <v>305979063</v>
      </c>
      <c r="G19" s="141">
        <v>617434667</v>
      </c>
      <c r="H19" s="141"/>
      <c r="I19" s="141">
        <v>382894798</v>
      </c>
    </row>
    <row r="20" spans="1:9" ht="12">
      <c r="A20" s="136"/>
      <c r="B20" s="137" t="s">
        <v>187</v>
      </c>
      <c r="C20" s="208">
        <v>146054925</v>
      </c>
      <c r="D20" s="141">
        <f t="shared" si="0"/>
        <v>136735037</v>
      </c>
      <c r="E20" s="140">
        <v>237975930</v>
      </c>
      <c r="F20" s="140">
        <v>384030855</v>
      </c>
      <c r="G20" s="141">
        <v>520765892</v>
      </c>
      <c r="H20" s="141"/>
      <c r="I20" s="141">
        <v>232265666</v>
      </c>
    </row>
    <row r="21" spans="1:9" ht="12">
      <c r="A21" s="136"/>
      <c r="B21" s="137" t="s">
        <v>188</v>
      </c>
      <c r="C21" s="208">
        <v>41462358</v>
      </c>
      <c r="D21" s="141">
        <f t="shared" si="0"/>
        <v>50651284</v>
      </c>
      <c r="E21" s="140">
        <v>45288922</v>
      </c>
      <c r="F21" s="140">
        <v>86751280</v>
      </c>
      <c r="G21" s="141">
        <v>137402564</v>
      </c>
      <c r="H21" s="141"/>
      <c r="I21" s="141">
        <v>147696053</v>
      </c>
    </row>
    <row r="22" spans="1:9" ht="12">
      <c r="A22" s="136"/>
      <c r="B22" s="137" t="s">
        <v>189</v>
      </c>
      <c r="C22" s="208">
        <v>17574526</v>
      </c>
      <c r="D22" s="141">
        <f t="shared" si="0"/>
        <v>20321980</v>
      </c>
      <c r="E22" s="140">
        <v>25936007</v>
      </c>
      <c r="F22" s="140">
        <v>43510533</v>
      </c>
      <c r="G22" s="141">
        <v>63832513</v>
      </c>
      <c r="H22" s="141"/>
      <c r="I22" s="141">
        <v>46300566</v>
      </c>
    </row>
    <row r="23" spans="1:9" ht="12">
      <c r="A23" s="136"/>
      <c r="B23" s="137" t="s">
        <v>104</v>
      </c>
      <c r="C23" s="208">
        <v>2151890</v>
      </c>
      <c r="D23" s="141">
        <f t="shared" si="0"/>
        <v>-2391890</v>
      </c>
      <c r="E23" s="140">
        <v>240000</v>
      </c>
      <c r="F23" s="140">
        <v>2391890</v>
      </c>
      <c r="G23" s="141"/>
      <c r="H23" s="141"/>
      <c r="I23" s="141"/>
    </row>
    <row r="24" spans="1:9" ht="12">
      <c r="A24" s="136"/>
      <c r="B24" s="137" t="s">
        <v>190</v>
      </c>
      <c r="C24" s="208">
        <v>113252329</v>
      </c>
      <c r="D24" s="141">
        <f t="shared" si="0"/>
        <v>122473615</v>
      </c>
      <c r="E24" s="140">
        <v>209034650</v>
      </c>
      <c r="F24" s="140">
        <v>322286979</v>
      </c>
      <c r="G24" s="141">
        <v>444760594</v>
      </c>
      <c r="H24" s="141"/>
      <c r="I24" s="141">
        <v>196648276</v>
      </c>
    </row>
    <row r="25" spans="1:9" ht="12">
      <c r="A25" s="136"/>
      <c r="B25" s="137" t="s">
        <v>191</v>
      </c>
      <c r="C25" s="208">
        <v>121838583</v>
      </c>
      <c r="D25" s="141">
        <f t="shared" si="0"/>
        <v>190540189</v>
      </c>
      <c r="E25" s="140">
        <v>170660936</v>
      </c>
      <c r="F25" s="140">
        <v>292499519</v>
      </c>
      <c r="G25" s="141">
        <v>483039708</v>
      </c>
      <c r="H25" s="141"/>
      <c r="I25" s="141">
        <v>244419453</v>
      </c>
    </row>
    <row r="26" spans="1:9" ht="12">
      <c r="A26" s="136"/>
      <c r="B26" s="137" t="s">
        <v>192</v>
      </c>
      <c r="C26" s="208">
        <v>62204231</v>
      </c>
      <c r="D26" s="141">
        <f t="shared" si="0"/>
        <v>114953634</v>
      </c>
      <c r="E26" s="140">
        <v>78031847</v>
      </c>
      <c r="F26" s="140">
        <v>140236078</v>
      </c>
      <c r="G26" s="141">
        <v>255189712</v>
      </c>
      <c r="H26" s="141"/>
      <c r="I26" s="141">
        <v>306512305</v>
      </c>
    </row>
    <row r="27" spans="1:9" ht="12">
      <c r="A27" s="136"/>
      <c r="B27" s="137" t="s">
        <v>193</v>
      </c>
      <c r="C27" s="208"/>
      <c r="D27" s="141">
        <f t="shared" si="0"/>
        <v>90000</v>
      </c>
      <c r="E27" s="140">
        <v>100000</v>
      </c>
      <c r="F27" s="140">
        <v>100000</v>
      </c>
      <c r="G27" s="141">
        <v>190000</v>
      </c>
      <c r="H27" s="141"/>
      <c r="I27" s="141">
        <v>138500</v>
      </c>
    </row>
    <row r="28" spans="1:9" ht="12">
      <c r="A28" s="136"/>
      <c r="B28" s="137" t="s">
        <v>194</v>
      </c>
      <c r="C28" s="208">
        <v>31423675</v>
      </c>
      <c r="D28" s="141">
        <f t="shared" si="0"/>
        <v>32472872</v>
      </c>
      <c r="E28" s="140">
        <v>67121024</v>
      </c>
      <c r="F28" s="140">
        <v>98544699</v>
      </c>
      <c r="G28" s="141">
        <v>131017571</v>
      </c>
      <c r="H28" s="141"/>
      <c r="I28" s="141">
        <v>38264895</v>
      </c>
    </row>
    <row r="29" spans="1:9" ht="12">
      <c r="A29" s="136"/>
      <c r="B29" s="137" t="s">
        <v>195</v>
      </c>
      <c r="C29" s="208">
        <v>6477123</v>
      </c>
      <c r="D29" s="141">
        <f t="shared" si="0"/>
        <v>10814915</v>
      </c>
      <c r="E29" s="140">
        <v>11178130</v>
      </c>
      <c r="F29" s="140">
        <v>17655253</v>
      </c>
      <c r="G29" s="141">
        <v>28470168</v>
      </c>
      <c r="H29" s="141"/>
      <c r="I29" s="141">
        <v>26375003</v>
      </c>
    </row>
    <row r="30" spans="1:9" ht="12">
      <c r="A30" s="136"/>
      <c r="B30" s="137" t="s">
        <v>237</v>
      </c>
      <c r="C30" s="208">
        <v>756688734</v>
      </c>
      <c r="D30" s="141">
        <f t="shared" si="0"/>
        <v>1587346413</v>
      </c>
      <c r="E30" s="140">
        <v>0</v>
      </c>
      <c r="F30" s="140">
        <v>756688734</v>
      </c>
      <c r="G30" s="141">
        <v>2344035147</v>
      </c>
      <c r="H30" s="141"/>
      <c r="I30" s="141"/>
    </row>
    <row r="31" spans="1:9" ht="12">
      <c r="A31" s="136"/>
      <c r="B31" s="137" t="s">
        <v>196</v>
      </c>
      <c r="C31" s="208">
        <v>6282982</v>
      </c>
      <c r="D31" s="141">
        <f t="shared" si="0"/>
        <v>7441250</v>
      </c>
      <c r="E31" s="140">
        <v>4206228</v>
      </c>
      <c r="F31" s="140">
        <v>10489210</v>
      </c>
      <c r="G31" s="141">
        <v>17930460</v>
      </c>
      <c r="H31" s="141"/>
      <c r="I31" s="141">
        <v>21885270</v>
      </c>
    </row>
    <row r="32" spans="1:9" ht="12">
      <c r="A32" s="136"/>
      <c r="B32" s="137" t="s">
        <v>197</v>
      </c>
      <c r="C32" s="208">
        <v>18736793</v>
      </c>
      <c r="D32" s="141">
        <f t="shared" si="0"/>
        <v>18919271</v>
      </c>
      <c r="E32" s="140">
        <v>16451015</v>
      </c>
      <c r="F32" s="140">
        <v>35187808</v>
      </c>
      <c r="G32" s="141">
        <v>54107079</v>
      </c>
      <c r="H32" s="141"/>
      <c r="I32" s="141">
        <v>6875707</v>
      </c>
    </row>
    <row r="33" spans="1:9" ht="12">
      <c r="A33" s="136"/>
      <c r="B33" s="137" t="s">
        <v>198</v>
      </c>
      <c r="C33" s="208">
        <v>3168367</v>
      </c>
      <c r="D33" s="141">
        <f t="shared" si="0"/>
        <v>3914791</v>
      </c>
      <c r="E33" s="140">
        <v>6275275</v>
      </c>
      <c r="F33" s="140">
        <v>9443642</v>
      </c>
      <c r="G33" s="141">
        <v>13358433</v>
      </c>
      <c r="H33" s="141"/>
      <c r="I33" s="141">
        <v>7666250</v>
      </c>
    </row>
    <row r="34" spans="1:9" ht="12">
      <c r="A34" s="136"/>
      <c r="B34" s="137" t="s">
        <v>199</v>
      </c>
      <c r="C34" s="208">
        <v>8423000</v>
      </c>
      <c r="D34" s="141">
        <f t="shared" si="0"/>
        <v>9853200</v>
      </c>
      <c r="E34" s="140">
        <v>9374551</v>
      </c>
      <c r="F34" s="140">
        <v>17797551</v>
      </c>
      <c r="G34" s="141">
        <v>27650751</v>
      </c>
      <c r="H34" s="141"/>
      <c r="I34" s="141">
        <v>10404070</v>
      </c>
    </row>
    <row r="35" spans="1:9" ht="12">
      <c r="A35" s="136"/>
      <c r="B35" s="137" t="s">
        <v>200</v>
      </c>
      <c r="C35" s="208">
        <v>10979625</v>
      </c>
      <c r="D35" s="141">
        <f t="shared" si="0"/>
        <v>18565929</v>
      </c>
      <c r="E35" s="140">
        <v>13829970</v>
      </c>
      <c r="F35" s="140">
        <v>24809595</v>
      </c>
      <c r="G35" s="141">
        <v>43375524</v>
      </c>
      <c r="H35" s="141"/>
      <c r="I35" s="141">
        <v>35313746</v>
      </c>
    </row>
    <row r="36" spans="1:9" ht="12">
      <c r="A36" s="136"/>
      <c r="B36" s="137" t="s">
        <v>57</v>
      </c>
      <c r="C36" s="208">
        <v>1034797087</v>
      </c>
      <c r="D36" s="141">
        <f t="shared" si="0"/>
        <v>931758492</v>
      </c>
      <c r="E36" s="140">
        <v>1922930491</v>
      </c>
      <c r="F36" s="140">
        <v>2957727578</v>
      </c>
      <c r="G36" s="141">
        <v>3889486070</v>
      </c>
      <c r="H36" s="141"/>
      <c r="I36" s="141">
        <v>2045604954</v>
      </c>
    </row>
    <row r="37" spans="1:9" ht="12">
      <c r="A37" s="136"/>
      <c r="B37" s="137" t="s">
        <v>201</v>
      </c>
      <c r="C37" s="208">
        <v>1096020343</v>
      </c>
      <c r="D37" s="141">
        <f t="shared" si="0"/>
        <v>2061794792</v>
      </c>
      <c r="E37" s="140">
        <v>2107237501</v>
      </c>
      <c r="F37" s="140">
        <v>3203257844</v>
      </c>
      <c r="G37" s="141">
        <v>5265052636</v>
      </c>
      <c r="H37" s="141"/>
      <c r="I37" s="141">
        <v>4176593614</v>
      </c>
    </row>
    <row r="38" spans="1:9" ht="12">
      <c r="A38" s="136"/>
      <c r="B38" s="137" t="s">
        <v>202</v>
      </c>
      <c r="C38" s="208">
        <v>223234947</v>
      </c>
      <c r="D38" s="141">
        <f t="shared" si="0"/>
        <v>155819049</v>
      </c>
      <c r="E38" s="140">
        <v>731076131</v>
      </c>
      <c r="F38" s="140">
        <v>954311078</v>
      </c>
      <c r="G38" s="141">
        <v>1110130127</v>
      </c>
      <c r="H38" s="141"/>
      <c r="I38" s="141">
        <v>2250664544</v>
      </c>
    </row>
    <row r="39" spans="1:9" ht="12">
      <c r="A39" s="136"/>
      <c r="B39" s="137" t="s">
        <v>238</v>
      </c>
      <c r="C39" s="208">
        <v>759026519</v>
      </c>
      <c r="D39" s="141">
        <f t="shared" si="0"/>
        <v>569341429</v>
      </c>
      <c r="E39" s="140">
        <v>1873020028</v>
      </c>
      <c r="F39" s="140">
        <v>2632046547</v>
      </c>
      <c r="G39" s="141">
        <v>3201387976</v>
      </c>
      <c r="H39" s="141"/>
      <c r="I39" s="141">
        <v>4270872231</v>
      </c>
    </row>
    <row r="40" spans="1:9" ht="12">
      <c r="A40" s="136"/>
      <c r="B40" s="137" t="s">
        <v>203</v>
      </c>
      <c r="C40" s="208">
        <v>141051915</v>
      </c>
      <c r="D40" s="141">
        <f t="shared" si="0"/>
        <v>-82557730</v>
      </c>
      <c r="E40" s="140">
        <v>146616382</v>
      </c>
      <c r="F40" s="140">
        <v>287668297</v>
      </c>
      <c r="G40" s="141">
        <v>205110567</v>
      </c>
      <c r="H40" s="141"/>
      <c r="I40" s="141">
        <v>217795933</v>
      </c>
    </row>
    <row r="41" spans="1:9" ht="12">
      <c r="A41" s="136"/>
      <c r="B41" s="137" t="s">
        <v>204</v>
      </c>
      <c r="C41" s="208">
        <v>22100</v>
      </c>
      <c r="D41" s="141">
        <f t="shared" si="0"/>
        <v>140100</v>
      </c>
      <c r="E41" s="140">
        <v>221500</v>
      </c>
      <c r="F41" s="140">
        <v>243600</v>
      </c>
      <c r="G41" s="141">
        <v>383700</v>
      </c>
      <c r="H41" s="141"/>
      <c r="I41" s="141">
        <v>2022400</v>
      </c>
    </row>
    <row r="42" spans="1:9" ht="12">
      <c r="A42" s="136"/>
      <c r="B42" s="137" t="s">
        <v>205</v>
      </c>
      <c r="C42" s="208">
        <v>24165918</v>
      </c>
      <c r="D42" s="141">
        <f t="shared" si="0"/>
        <v>-72497754</v>
      </c>
      <c r="E42" s="140">
        <v>48331836</v>
      </c>
      <c r="F42" s="140">
        <v>72497754</v>
      </c>
      <c r="G42" s="141"/>
      <c r="H42" s="141"/>
      <c r="I42" s="141">
        <v>67017874</v>
      </c>
    </row>
    <row r="43" spans="1:9" s="147" customFormat="1" ht="12">
      <c r="A43" s="144" t="s">
        <v>214</v>
      </c>
      <c r="B43" s="145"/>
      <c r="C43" s="146">
        <v>4526339298</v>
      </c>
      <c r="D43" s="146">
        <f t="shared" si="0"/>
        <v>952437957</v>
      </c>
      <c r="E43" s="146">
        <v>14954493574</v>
      </c>
      <c r="F43" s="146">
        <v>19480832872</v>
      </c>
      <c r="G43" s="146">
        <f>G15-G16</f>
        <v>20433270829</v>
      </c>
      <c r="H43" s="146"/>
      <c r="I43" s="146">
        <v>32809679141</v>
      </c>
    </row>
    <row r="44" spans="1:9" s="147" customFormat="1" ht="12">
      <c r="A44" s="144" t="s">
        <v>215</v>
      </c>
      <c r="B44" s="145"/>
      <c r="C44" s="146">
        <v>2790970874</v>
      </c>
      <c r="D44" s="146">
        <f t="shared" si="0"/>
        <v>12275448451</v>
      </c>
      <c r="E44" s="146">
        <v>7280785914</v>
      </c>
      <c r="F44" s="146">
        <f>SUM(F45:F55)</f>
        <v>10071756788</v>
      </c>
      <c r="G44" s="146">
        <f>SUM(G45:G55)</f>
        <v>22347205239</v>
      </c>
      <c r="H44" s="146"/>
      <c r="I44" s="146">
        <v>7450944608</v>
      </c>
    </row>
    <row r="45" spans="1:9" ht="12">
      <c r="A45" s="138"/>
      <c r="B45" s="137" t="s">
        <v>206</v>
      </c>
      <c r="C45" s="208">
        <v>985674136</v>
      </c>
      <c r="D45" s="141">
        <f t="shared" si="0"/>
        <v>1025603449</v>
      </c>
      <c r="E45" s="140">
        <v>1838830227</v>
      </c>
      <c r="F45" s="140">
        <v>2824504363</v>
      </c>
      <c r="G45" s="141">
        <v>3850107812</v>
      </c>
      <c r="H45" s="141"/>
      <c r="I45" s="141">
        <v>1185527395</v>
      </c>
    </row>
    <row r="46" spans="1:9" ht="12">
      <c r="A46" s="138"/>
      <c r="B46" s="137" t="s">
        <v>239</v>
      </c>
      <c r="C46" s="208">
        <v>206526883</v>
      </c>
      <c r="D46" s="141">
        <f aca="true" t="shared" si="1" ref="D46:D55">G46-F46</f>
        <v>2668431538</v>
      </c>
      <c r="E46" s="140">
        <v>1115633243</v>
      </c>
      <c r="F46" s="140">
        <v>1322160126</v>
      </c>
      <c r="G46" s="141">
        <v>3990591664</v>
      </c>
      <c r="H46" s="141"/>
      <c r="I46" s="141">
        <v>329327337</v>
      </c>
    </row>
    <row r="47" spans="1:9" ht="12">
      <c r="A47" s="138"/>
      <c r="B47" s="137" t="s">
        <v>207</v>
      </c>
      <c r="C47" s="208">
        <v>23433917</v>
      </c>
      <c r="D47" s="141">
        <f t="shared" si="1"/>
        <v>22000000</v>
      </c>
      <c r="E47" s="140">
        <v>33090909</v>
      </c>
      <c r="F47" s="140">
        <v>56524826</v>
      </c>
      <c r="G47" s="141">
        <v>78524826</v>
      </c>
      <c r="H47" s="141"/>
      <c r="I47" s="141">
        <v>112552268</v>
      </c>
    </row>
    <row r="48" spans="1:9" ht="12">
      <c r="A48" s="138"/>
      <c r="B48" s="137" t="s">
        <v>240</v>
      </c>
      <c r="C48" s="208"/>
      <c r="D48" s="141">
        <f t="shared" si="1"/>
        <v>0</v>
      </c>
      <c r="E48" s="140">
        <v>0</v>
      </c>
      <c r="F48" s="140">
        <v>0</v>
      </c>
      <c r="G48" s="141"/>
      <c r="H48" s="141"/>
      <c r="I48" s="141">
        <v>741242347</v>
      </c>
    </row>
    <row r="49" spans="1:9" ht="12">
      <c r="A49" s="138"/>
      <c r="B49" s="137" t="s">
        <v>241</v>
      </c>
      <c r="C49" s="208">
        <v>577991238</v>
      </c>
      <c r="D49" s="141">
        <f t="shared" si="1"/>
        <v>86456228</v>
      </c>
      <c r="E49" s="140">
        <v>1348703005</v>
      </c>
      <c r="F49" s="140">
        <v>1926694243</v>
      </c>
      <c r="G49" s="141">
        <v>2013150471</v>
      </c>
      <c r="H49" s="141"/>
      <c r="I49" s="141">
        <v>5046492155</v>
      </c>
    </row>
    <row r="50" spans="1:9" ht="12">
      <c r="A50" s="138"/>
      <c r="B50" s="137" t="s">
        <v>242</v>
      </c>
      <c r="C50" s="208"/>
      <c r="D50" s="141">
        <f t="shared" si="1"/>
        <v>8382235</v>
      </c>
      <c r="E50" s="140">
        <v>0</v>
      </c>
      <c r="F50" s="140">
        <v>0</v>
      </c>
      <c r="G50" s="141">
        <v>8382235</v>
      </c>
      <c r="H50" s="141"/>
      <c r="I50" s="141"/>
    </row>
    <row r="51" spans="1:9" ht="12">
      <c r="A51" s="138"/>
      <c r="B51" s="137" t="s">
        <v>243</v>
      </c>
      <c r="C51" s="208">
        <v>996873778</v>
      </c>
      <c r="D51" s="141">
        <f t="shared" si="1"/>
        <v>-3912165222</v>
      </c>
      <c r="E51" s="140">
        <v>2915291444</v>
      </c>
      <c r="F51" s="140">
        <v>3912165222</v>
      </c>
      <c r="G51" s="141"/>
      <c r="H51" s="141"/>
      <c r="I51" s="141"/>
    </row>
    <row r="52" spans="1:9" ht="12">
      <c r="A52" s="138"/>
      <c r="B52" s="137" t="s">
        <v>244</v>
      </c>
      <c r="C52" s="208"/>
      <c r="D52" s="141">
        <f t="shared" si="1"/>
        <v>12342699396</v>
      </c>
      <c r="E52" s="140">
        <v>13956226</v>
      </c>
      <c r="F52" s="140">
        <v>13956226</v>
      </c>
      <c r="G52" s="141">
        <v>12356655622</v>
      </c>
      <c r="H52" s="141"/>
      <c r="I52" s="141"/>
    </row>
    <row r="53" spans="1:9" ht="12">
      <c r="A53" s="138"/>
      <c r="B53" s="137" t="s">
        <v>245</v>
      </c>
      <c r="C53" s="208"/>
      <c r="D53" s="141">
        <f t="shared" si="1"/>
        <v>0</v>
      </c>
      <c r="E53" s="140">
        <v>2179320</v>
      </c>
      <c r="F53" s="140">
        <v>2179320</v>
      </c>
      <c r="G53" s="141">
        <v>2179320</v>
      </c>
      <c r="H53" s="141"/>
      <c r="I53" s="141">
        <v>3777957</v>
      </c>
    </row>
    <row r="54" spans="1:9" ht="12">
      <c r="A54" s="138"/>
      <c r="B54" s="137" t="s">
        <v>246</v>
      </c>
      <c r="C54" s="208"/>
      <c r="D54" s="141">
        <f t="shared" si="1"/>
        <v>33490353</v>
      </c>
      <c r="E54" s="140">
        <v>0</v>
      </c>
      <c r="F54" s="140">
        <v>0</v>
      </c>
      <c r="G54" s="141">
        <v>33490353</v>
      </c>
      <c r="H54" s="141"/>
      <c r="I54" s="141">
        <v>33490353</v>
      </c>
    </row>
    <row r="55" spans="1:9" ht="12">
      <c r="A55" s="138"/>
      <c r="B55" s="137" t="s">
        <v>208</v>
      </c>
      <c r="C55" s="208">
        <v>470922</v>
      </c>
      <c r="D55" s="141">
        <f t="shared" si="1"/>
        <v>550474</v>
      </c>
      <c r="E55" s="140">
        <v>13101540</v>
      </c>
      <c r="F55" s="140">
        <v>13572462</v>
      </c>
      <c r="G55" s="141">
        <v>14122936</v>
      </c>
      <c r="H55" s="141"/>
      <c r="I55" s="141">
        <v>32025149</v>
      </c>
    </row>
    <row r="56" spans="1:10" s="147" customFormat="1" ht="12">
      <c r="A56" s="144" t="s">
        <v>216</v>
      </c>
      <c r="B56" s="145"/>
      <c r="C56" s="146">
        <v>613569037</v>
      </c>
      <c r="D56" s="146">
        <f>G56-F56</f>
        <v>11574994265</v>
      </c>
      <c r="E56" s="146">
        <v>5365299550</v>
      </c>
      <c r="F56" s="146">
        <v>5978868587</v>
      </c>
      <c r="G56" s="146">
        <v>17553862852</v>
      </c>
      <c r="H56" s="146"/>
      <c r="I56" s="146">
        <v>426819484</v>
      </c>
      <c r="J56" s="217"/>
    </row>
    <row r="57" spans="1:9" ht="12">
      <c r="A57" s="136"/>
      <c r="B57" s="137" t="s">
        <v>209</v>
      </c>
      <c r="C57" s="208">
        <v>133913530</v>
      </c>
      <c r="D57" s="141">
        <f>G57-F57</f>
        <v>11599670477</v>
      </c>
      <c r="E57" s="140">
        <v>5212230815</v>
      </c>
      <c r="F57" s="140">
        <v>5346144345</v>
      </c>
      <c r="G57" s="141">
        <v>16945814822</v>
      </c>
      <c r="H57" s="141"/>
      <c r="I57" s="141">
        <v>366893816</v>
      </c>
    </row>
    <row r="58" spans="1:9" ht="12">
      <c r="A58" s="136"/>
      <c r="B58" s="137" t="s">
        <v>247</v>
      </c>
      <c r="C58" s="208">
        <v>477877478</v>
      </c>
      <c r="D58" s="141">
        <f aca="true" t="shared" si="2" ref="D58:D68">G58-F58</f>
        <v>-281856093</v>
      </c>
      <c r="E58" s="140">
        <v>123741202</v>
      </c>
      <c r="F58" s="140">
        <v>601618680</v>
      </c>
      <c r="G58" s="141">
        <v>319762587</v>
      </c>
      <c r="H58" s="141"/>
      <c r="I58" s="141">
        <v>3559135</v>
      </c>
    </row>
    <row r="59" spans="1:9" ht="12">
      <c r="A59" s="136"/>
      <c r="B59" s="137" t="s">
        <v>248</v>
      </c>
      <c r="C59" s="141"/>
      <c r="D59" s="141">
        <f t="shared" si="2"/>
        <v>152343696</v>
      </c>
      <c r="E59" s="140"/>
      <c r="F59" s="140"/>
      <c r="G59" s="141">
        <v>152343696</v>
      </c>
      <c r="H59" s="141"/>
      <c r="I59" s="141"/>
    </row>
    <row r="60" spans="1:9" ht="12">
      <c r="A60" s="136"/>
      <c r="B60" s="137" t="s">
        <v>210</v>
      </c>
      <c r="C60" s="141"/>
      <c r="D60" s="141"/>
      <c r="E60" s="140"/>
      <c r="F60" s="140"/>
      <c r="G60" s="141"/>
      <c r="H60" s="141"/>
      <c r="I60" s="141"/>
    </row>
    <row r="61" spans="1:9" ht="12">
      <c r="A61" s="136"/>
      <c r="B61" s="137" t="s">
        <v>211</v>
      </c>
      <c r="C61" s="141"/>
      <c r="D61" s="141"/>
      <c r="E61" s="140"/>
      <c r="F61" s="140"/>
      <c r="G61" s="141"/>
      <c r="H61" s="141"/>
      <c r="I61" s="141"/>
    </row>
    <row r="62" spans="1:9" ht="12">
      <c r="A62" s="136"/>
      <c r="B62" s="137" t="s">
        <v>212</v>
      </c>
      <c r="C62" s="208">
        <v>1600000</v>
      </c>
      <c r="D62" s="141">
        <f t="shared" si="2"/>
        <v>53130000</v>
      </c>
      <c r="E62" s="140">
        <v>20000000</v>
      </c>
      <c r="F62" s="140">
        <v>21600000</v>
      </c>
      <c r="G62" s="141">
        <v>74730000</v>
      </c>
      <c r="H62" s="141"/>
      <c r="I62" s="141">
        <v>33000000</v>
      </c>
    </row>
    <row r="63" spans="1:9" ht="12">
      <c r="A63" s="136"/>
      <c r="B63" s="137" t="s">
        <v>249</v>
      </c>
      <c r="C63" s="141"/>
      <c r="D63" s="141"/>
      <c r="E63" s="140"/>
      <c r="F63" s="140"/>
      <c r="G63" s="141"/>
      <c r="H63" s="141"/>
      <c r="I63" s="141"/>
    </row>
    <row r="64" spans="1:9" ht="12">
      <c r="A64" s="136"/>
      <c r="B64" s="137" t="s">
        <v>250</v>
      </c>
      <c r="C64" s="141"/>
      <c r="D64" s="141"/>
      <c r="E64" s="140">
        <v>6948512</v>
      </c>
      <c r="F64" s="140">
        <v>6948512</v>
      </c>
      <c r="G64" s="141">
        <v>6948512</v>
      </c>
      <c r="H64" s="141"/>
      <c r="I64" s="141"/>
    </row>
    <row r="65" spans="1:9" ht="12">
      <c r="A65" s="136"/>
      <c r="B65" s="137" t="s">
        <v>251</v>
      </c>
      <c r="C65" s="141"/>
      <c r="D65" s="141">
        <f t="shared" si="2"/>
        <v>4401101</v>
      </c>
      <c r="E65" s="140"/>
      <c r="F65" s="140"/>
      <c r="G65" s="141">
        <v>4401101</v>
      </c>
      <c r="H65" s="141"/>
      <c r="I65" s="141"/>
    </row>
    <row r="66" spans="1:9" ht="12">
      <c r="A66" s="136"/>
      <c r="B66" s="137" t="s">
        <v>252</v>
      </c>
      <c r="C66" s="141"/>
      <c r="D66" s="141"/>
      <c r="E66" s="140"/>
      <c r="F66" s="140"/>
      <c r="G66" s="141"/>
      <c r="H66" s="141"/>
      <c r="I66" s="141"/>
    </row>
    <row r="67" spans="1:9" ht="12">
      <c r="A67" s="136"/>
      <c r="B67" s="137" t="s">
        <v>253</v>
      </c>
      <c r="C67" s="141"/>
      <c r="D67" s="141">
        <f t="shared" si="2"/>
        <v>47303459</v>
      </c>
      <c r="E67" s="140"/>
      <c r="F67" s="140"/>
      <c r="G67" s="141">
        <v>47303459</v>
      </c>
      <c r="H67" s="141"/>
      <c r="I67" s="141"/>
    </row>
    <row r="68" spans="1:9" ht="12">
      <c r="A68" s="136"/>
      <c r="B68" s="137" t="s">
        <v>213</v>
      </c>
      <c r="C68" s="208">
        <v>178029</v>
      </c>
      <c r="D68" s="141">
        <f t="shared" si="2"/>
        <v>1625</v>
      </c>
      <c r="E68" s="140">
        <v>2379021</v>
      </c>
      <c r="F68" s="140">
        <v>2557050</v>
      </c>
      <c r="G68" s="141">
        <v>2558675</v>
      </c>
      <c r="H68" s="141"/>
      <c r="I68" s="141">
        <v>23366533</v>
      </c>
    </row>
    <row r="69" spans="1:9" s="147" customFormat="1" ht="12">
      <c r="A69" s="144" t="s">
        <v>217</v>
      </c>
      <c r="B69" s="145"/>
      <c r="C69" s="146">
        <v>6703741135</v>
      </c>
      <c r="D69" s="146">
        <f>G69-F69</f>
        <v>1652892143</v>
      </c>
      <c r="E69" s="146">
        <v>16869979938</v>
      </c>
      <c r="F69" s="146">
        <v>23573721073</v>
      </c>
      <c r="G69" s="146">
        <v>25226613216</v>
      </c>
      <c r="H69" s="146"/>
      <c r="I69" s="146">
        <v>39833804265</v>
      </c>
    </row>
    <row r="70" spans="1:9" ht="12">
      <c r="A70" s="134" t="s">
        <v>218</v>
      </c>
      <c r="B70" s="135"/>
      <c r="C70" s="139"/>
      <c r="D70" s="139"/>
      <c r="E70" s="148"/>
      <c r="F70" s="148"/>
      <c r="G70" s="139"/>
      <c r="H70" s="139"/>
      <c r="I70" s="139"/>
    </row>
    <row r="71" spans="1:9" ht="12">
      <c r="A71" s="134" t="s">
        <v>219</v>
      </c>
      <c r="B71" s="135"/>
      <c r="C71" s="139"/>
      <c r="D71" s="139"/>
      <c r="E71" s="148"/>
      <c r="F71" s="148"/>
      <c r="G71" s="139"/>
      <c r="H71" s="139"/>
      <c r="I71" s="139"/>
    </row>
    <row r="72" spans="1:9" ht="12">
      <c r="A72" s="134" t="s">
        <v>220</v>
      </c>
      <c r="B72" s="135"/>
      <c r="C72" s="139">
        <v>6703741135</v>
      </c>
      <c r="D72" s="139">
        <f>G72-F72</f>
        <v>1652892143</v>
      </c>
      <c r="E72" s="148">
        <v>16869979938</v>
      </c>
      <c r="F72" s="148">
        <v>23573721073</v>
      </c>
      <c r="G72" s="139">
        <v>25226613216</v>
      </c>
      <c r="H72" s="139"/>
      <c r="I72" s="139">
        <v>39833804265</v>
      </c>
    </row>
    <row r="73" spans="1:9" ht="12">
      <c r="A73" s="134" t="s">
        <v>254</v>
      </c>
      <c r="B73" s="135"/>
      <c r="C73" s="142">
        <v>1545927283</v>
      </c>
      <c r="D73" s="139">
        <f>G73-F73</f>
        <v>67086996</v>
      </c>
      <c r="E73" s="148">
        <v>3077347562.535</v>
      </c>
      <c r="F73" s="148">
        <v>4143242403</v>
      </c>
      <c r="G73" s="139">
        <v>4210329399</v>
      </c>
      <c r="H73" s="139"/>
      <c r="I73" s="139">
        <v>6335825272</v>
      </c>
    </row>
    <row r="74" spans="1:9" s="147" customFormat="1" ht="12">
      <c r="A74" s="144" t="s">
        <v>255</v>
      </c>
      <c r="B74" s="145"/>
      <c r="C74" s="146">
        <v>5157813852</v>
      </c>
      <c r="D74" s="146">
        <f>G74-F74</f>
        <v>1585805147</v>
      </c>
      <c r="E74" s="146">
        <v>13792632375.465</v>
      </c>
      <c r="F74" s="146">
        <v>19430478670</v>
      </c>
      <c r="G74" s="146">
        <v>21016283817</v>
      </c>
      <c r="H74" s="146"/>
      <c r="I74" s="146">
        <v>33497978993</v>
      </c>
    </row>
    <row r="75" ht="12">
      <c r="D75" s="220"/>
    </row>
  </sheetData>
  <mergeCells count="4">
    <mergeCell ref="A6:B7"/>
    <mergeCell ref="A2:I2"/>
    <mergeCell ref="A3:I3"/>
    <mergeCell ref="A4:I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26"/>
  <sheetViews>
    <sheetView showGridLines="0" workbookViewId="0" topLeftCell="A1">
      <selection activeCell="E26" sqref="C7:E26"/>
    </sheetView>
  </sheetViews>
  <sheetFormatPr defaultColWidth="8.88671875" defaultRowHeight="13.5"/>
  <cols>
    <col min="1" max="1" width="3.6640625" style="99" customWidth="1"/>
    <col min="2" max="2" width="19.4453125" style="99" customWidth="1"/>
    <col min="3" max="3" width="14.10546875" style="112" customWidth="1"/>
    <col min="4" max="4" width="14.4453125" style="112" customWidth="1"/>
    <col min="5" max="5" width="14.77734375" style="112" customWidth="1"/>
    <col min="6" max="6" width="12.6640625" style="112" hidden="1" customWidth="1"/>
    <col min="7" max="7" width="12.10546875" style="99" hidden="1" customWidth="1"/>
    <col min="8" max="8" width="11.77734375" style="99" bestFit="1" customWidth="1"/>
    <col min="9" max="9" width="10.5546875" style="99" bestFit="1" customWidth="1"/>
    <col min="10" max="10" width="13.5546875" style="99" bestFit="1" customWidth="1"/>
    <col min="11" max="16384" width="8.88671875" style="99" customWidth="1"/>
  </cols>
  <sheetData>
    <row r="1" spans="3:6" s="94" customFormat="1" ht="12.75" customHeight="1">
      <c r="C1" s="95"/>
      <c r="D1" s="95"/>
      <c r="E1" s="95"/>
      <c r="F1" s="95"/>
    </row>
    <row r="2" spans="2:6" s="97" customFormat="1" ht="12.75" customHeight="1">
      <c r="B2" s="236" t="s">
        <v>50</v>
      </c>
      <c r="C2" s="218"/>
      <c r="D2" s="218"/>
      <c r="E2" s="218"/>
      <c r="F2" s="96"/>
    </row>
    <row r="3" spans="2:6" ht="12.75" customHeight="1">
      <c r="B3" s="219" t="s">
        <v>90</v>
      </c>
      <c r="C3" s="237"/>
      <c r="D3" s="237"/>
      <c r="E3" s="237"/>
      <c r="F3" s="98"/>
    </row>
    <row r="4" spans="2:6" ht="12.75" customHeight="1">
      <c r="B4" s="238" t="s">
        <v>279</v>
      </c>
      <c r="C4" s="239"/>
      <c r="D4" s="239"/>
      <c r="E4" s="239"/>
      <c r="F4" s="100"/>
    </row>
    <row r="5" spans="2:6" s="104" customFormat="1" ht="12.75" customHeight="1" thickBot="1">
      <c r="B5" s="101"/>
      <c r="C5" s="102"/>
      <c r="D5" s="102"/>
      <c r="E5" s="103" t="s">
        <v>91</v>
      </c>
      <c r="F5" s="103"/>
    </row>
    <row r="6" spans="2:7" s="106" customFormat="1" ht="18" customHeight="1" thickBot="1">
      <c r="B6" s="154" t="s">
        <v>92</v>
      </c>
      <c r="C6" s="155" t="s">
        <v>93</v>
      </c>
      <c r="D6" s="155" t="s">
        <v>94</v>
      </c>
      <c r="E6" s="155" t="s">
        <v>95</v>
      </c>
      <c r="F6" s="151" t="s">
        <v>96</v>
      </c>
      <c r="G6" s="105" t="s">
        <v>97</v>
      </c>
    </row>
    <row r="7" spans="2:25" s="104" customFormat="1" ht="15" customHeight="1">
      <c r="B7" s="158" t="s">
        <v>98</v>
      </c>
      <c r="C7" s="159">
        <v>1014800484</v>
      </c>
      <c r="D7" s="159">
        <v>1015734562</v>
      </c>
      <c r="E7" s="159">
        <v>3931647658</v>
      </c>
      <c r="F7" s="152">
        <v>1901112612</v>
      </c>
      <c r="G7" s="108">
        <v>2915913096</v>
      </c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</row>
    <row r="8" spans="2:25" s="104" customFormat="1" ht="15" customHeight="1">
      <c r="B8" s="160" t="s">
        <v>99</v>
      </c>
      <c r="C8" s="161">
        <v>39423125</v>
      </c>
      <c r="D8" s="162">
        <v>103315123</v>
      </c>
      <c r="E8" s="161">
        <v>477624932</v>
      </c>
      <c r="F8" s="152">
        <v>334886684</v>
      </c>
      <c r="G8" s="108">
        <v>374309809</v>
      </c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</row>
    <row r="9" spans="2:25" s="104" customFormat="1" ht="15" customHeight="1">
      <c r="B9" s="160" t="s">
        <v>100</v>
      </c>
      <c r="C9" s="161">
        <v>45913564</v>
      </c>
      <c r="D9" s="161">
        <v>140558307</v>
      </c>
      <c r="E9" s="161">
        <v>243126728</v>
      </c>
      <c r="F9" s="152">
        <v>56654857</v>
      </c>
      <c r="G9" s="108">
        <v>102568421</v>
      </c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</row>
    <row r="10" spans="2:25" s="104" customFormat="1" ht="15" customHeight="1">
      <c r="B10" s="160" t="s">
        <v>101</v>
      </c>
      <c r="C10" s="161">
        <v>123917605</v>
      </c>
      <c r="D10" s="161">
        <v>136961152</v>
      </c>
      <c r="E10" s="161">
        <v>361255633</v>
      </c>
      <c r="F10" s="152">
        <v>100376876</v>
      </c>
      <c r="G10" s="108">
        <v>224294481</v>
      </c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2:25" s="104" customFormat="1" ht="15" customHeight="1">
      <c r="B11" s="160" t="s">
        <v>102</v>
      </c>
      <c r="C11" s="161">
        <v>4676500</v>
      </c>
      <c r="D11" s="161">
        <v>877500</v>
      </c>
      <c r="E11" s="161">
        <v>8096692</v>
      </c>
      <c r="F11" s="152">
        <v>2542692</v>
      </c>
      <c r="G11" s="108">
        <v>7219192</v>
      </c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</row>
    <row r="12" spans="2:25" s="104" customFormat="1" ht="15" customHeight="1">
      <c r="B12" s="160" t="s">
        <v>103</v>
      </c>
      <c r="C12" s="161">
        <v>197937170</v>
      </c>
      <c r="D12" s="161">
        <v>211067943</v>
      </c>
      <c r="E12" s="161">
        <v>878641643</v>
      </c>
      <c r="F12" s="152">
        <v>469636530</v>
      </c>
      <c r="G12" s="108">
        <v>667573700</v>
      </c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</row>
    <row r="13" spans="2:25" s="104" customFormat="1" ht="15" customHeight="1">
      <c r="B13" s="160" t="s">
        <v>104</v>
      </c>
      <c r="C13" s="161">
        <v>29784913</v>
      </c>
      <c r="D13" s="161">
        <v>18890681</v>
      </c>
      <c r="E13" s="161">
        <v>89137959</v>
      </c>
      <c r="F13" s="152">
        <v>40462365</v>
      </c>
      <c r="G13" s="108">
        <v>70247278</v>
      </c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</row>
    <row r="14" spans="2:25" s="104" customFormat="1" ht="15" customHeight="1">
      <c r="B14" s="160" t="s">
        <v>105</v>
      </c>
      <c r="C14" s="161">
        <v>0</v>
      </c>
      <c r="D14" s="161">
        <v>5000000</v>
      </c>
      <c r="E14" s="161">
        <v>5000000</v>
      </c>
      <c r="F14" s="152"/>
      <c r="G14" s="108">
        <v>0</v>
      </c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</row>
    <row r="15" spans="2:25" s="104" customFormat="1" ht="15" customHeight="1">
      <c r="B15" s="160" t="s">
        <v>106</v>
      </c>
      <c r="C15" s="161">
        <v>622251890</v>
      </c>
      <c r="D15" s="161">
        <v>682810958</v>
      </c>
      <c r="E15" s="161">
        <v>2305098310</v>
      </c>
      <c r="F15" s="152">
        <v>1000035462</v>
      </c>
      <c r="G15" s="108">
        <v>1622287352</v>
      </c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</row>
    <row r="16" spans="2:25" s="104" customFormat="1" ht="15" customHeight="1">
      <c r="B16" s="160" t="s">
        <v>107</v>
      </c>
      <c r="C16" s="161">
        <v>88568713</v>
      </c>
      <c r="D16" s="161">
        <v>-28549278</v>
      </c>
      <c r="E16" s="161">
        <v>193527615</v>
      </c>
      <c r="F16" s="152">
        <v>133508180</v>
      </c>
      <c r="G16" s="108">
        <v>222076893</v>
      </c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</row>
    <row r="17" spans="2:25" s="104" customFormat="1" ht="15" customHeight="1">
      <c r="B17" s="160" t="s">
        <v>108</v>
      </c>
      <c r="C17" s="161">
        <v>340000</v>
      </c>
      <c r="D17" s="161">
        <v>13795000</v>
      </c>
      <c r="E17" s="161">
        <v>16335000</v>
      </c>
      <c r="F17" s="152">
        <v>2200000</v>
      </c>
      <c r="G17" s="108">
        <v>2540000</v>
      </c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</row>
    <row r="18" spans="2:25" s="104" customFormat="1" ht="15" customHeight="1">
      <c r="B18" s="160" t="s">
        <v>109</v>
      </c>
      <c r="C18" s="161">
        <v>19856226</v>
      </c>
      <c r="D18" s="161">
        <v>20905424</v>
      </c>
      <c r="E18" s="161">
        <v>64112516</v>
      </c>
      <c r="F18" s="152">
        <v>23350866</v>
      </c>
      <c r="G18" s="108">
        <v>43207092</v>
      </c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</row>
    <row r="19" spans="2:25" s="104" customFormat="1" ht="15" customHeight="1">
      <c r="B19" s="160" t="s">
        <v>110</v>
      </c>
      <c r="C19" s="161">
        <v>983000</v>
      </c>
      <c r="D19" s="161">
        <v>1302200</v>
      </c>
      <c r="E19" s="161">
        <v>3823700</v>
      </c>
      <c r="F19" s="152">
        <v>1538500</v>
      </c>
      <c r="G19" s="108">
        <v>2521500</v>
      </c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</row>
    <row r="20" spans="2:25" s="104" customFormat="1" ht="15" customHeight="1">
      <c r="B20" s="160" t="s">
        <v>111</v>
      </c>
      <c r="C20" s="161">
        <v>122000</v>
      </c>
      <c r="D20" s="161">
        <v>32000</v>
      </c>
      <c r="E20" s="161">
        <v>329000</v>
      </c>
      <c r="F20" s="152">
        <v>175000</v>
      </c>
      <c r="G20" s="108">
        <v>297000</v>
      </c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</row>
    <row r="21" spans="2:25" s="104" customFormat="1" ht="15" customHeight="1">
      <c r="B21" s="160" t="s">
        <v>112</v>
      </c>
      <c r="C21" s="161">
        <v>9762442</v>
      </c>
      <c r="D21" s="161">
        <v>4497215</v>
      </c>
      <c r="E21" s="161">
        <v>19019781</v>
      </c>
      <c r="F21" s="152">
        <v>4760124</v>
      </c>
      <c r="G21" s="108">
        <v>14522566</v>
      </c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</row>
    <row r="22" spans="2:25" s="104" customFormat="1" ht="15" customHeight="1">
      <c r="B22" s="160" t="s">
        <v>113</v>
      </c>
      <c r="C22" s="161">
        <v>2773800</v>
      </c>
      <c r="D22" s="161">
        <v>1522920</v>
      </c>
      <c r="E22" s="161">
        <v>7021900</v>
      </c>
      <c r="F22" s="152">
        <v>2725180</v>
      </c>
      <c r="G22" s="108">
        <v>5498980</v>
      </c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</row>
    <row r="23" spans="2:25" s="104" customFormat="1" ht="15" customHeight="1">
      <c r="B23" s="160" t="s">
        <v>114</v>
      </c>
      <c r="C23" s="161">
        <v>13215500</v>
      </c>
      <c r="D23" s="161">
        <v>4582846</v>
      </c>
      <c r="E23" s="161">
        <f>32989743+29700</f>
        <v>33019443</v>
      </c>
      <c r="F23" s="152">
        <v>15221097</v>
      </c>
      <c r="G23" s="108">
        <v>28436597</v>
      </c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</row>
    <row r="24" spans="2:25" s="104" customFormat="1" ht="15" customHeight="1">
      <c r="B24" s="160" t="s">
        <v>57</v>
      </c>
      <c r="C24" s="161">
        <v>138645910</v>
      </c>
      <c r="D24" s="161">
        <v>41552510</v>
      </c>
      <c r="E24" s="161">
        <v>745993266</v>
      </c>
      <c r="F24" s="152"/>
      <c r="G24" s="108">
        <v>704440756</v>
      </c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</row>
    <row r="25" spans="2:25" s="104" customFormat="1" ht="15" customHeight="1">
      <c r="B25" s="163" t="s">
        <v>115</v>
      </c>
      <c r="C25" s="164">
        <v>140664882</v>
      </c>
      <c r="D25" s="164">
        <v>412069293</v>
      </c>
      <c r="E25" s="164">
        <v>552734175</v>
      </c>
      <c r="F25" s="152">
        <v>565794846</v>
      </c>
      <c r="G25" s="108">
        <v>140664882</v>
      </c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</row>
    <row r="26" spans="2:25" s="106" customFormat="1" ht="18" customHeight="1" thickBot="1">
      <c r="B26" s="156" t="s">
        <v>116</v>
      </c>
      <c r="C26" s="157">
        <v>2493637724</v>
      </c>
      <c r="D26" s="157">
        <v>2786926356</v>
      </c>
      <c r="E26" s="157">
        <v>9935545951</v>
      </c>
      <c r="F26" s="153">
        <f>SUM(F7:F25)</f>
        <v>4654981871</v>
      </c>
      <c r="G26" s="110">
        <f>SUM(G7:G25)</f>
        <v>7148619595</v>
      </c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</row>
    <row r="27" ht="12.75" customHeight="1"/>
    <row r="28" ht="12.75" customHeight="1"/>
    <row r="29" ht="12.75" customHeight="1"/>
    <row r="30" ht="12.75" customHeight="1"/>
    <row r="31" ht="12.75" customHeight="1"/>
  </sheetData>
  <mergeCells count="3">
    <mergeCell ref="B2:E2"/>
    <mergeCell ref="B3:E3"/>
    <mergeCell ref="B4:E4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47"/>
  <sheetViews>
    <sheetView showGridLines="0" zoomScaleSheetLayoutView="100" workbookViewId="0" topLeftCell="A13">
      <selection activeCell="G44" sqref="G44"/>
    </sheetView>
  </sheetViews>
  <sheetFormatPr defaultColWidth="8.88671875" defaultRowHeight="12.75" customHeight="1"/>
  <cols>
    <col min="1" max="1" width="4.10546875" style="76" customWidth="1"/>
    <col min="2" max="2" width="7.3359375" style="80" bestFit="1" customWidth="1"/>
    <col min="3" max="6" width="14.77734375" style="80" customWidth="1"/>
    <col min="7" max="7" width="15.99609375" style="80" customWidth="1"/>
    <col min="8" max="8" width="5.10546875" style="76" customWidth="1"/>
    <col min="9" max="9" width="11.4453125" style="76" bestFit="1" customWidth="1"/>
    <col min="10" max="16384" width="8.88671875" style="76" customWidth="1"/>
  </cols>
  <sheetData>
    <row r="3" spans="2:7" ht="13.5" customHeight="1">
      <c r="B3" s="240" t="s">
        <v>9</v>
      </c>
      <c r="C3" s="241"/>
      <c r="D3" s="241"/>
      <c r="E3" s="241"/>
      <c r="F3" s="241"/>
      <c r="G3" s="241"/>
    </row>
    <row r="4" spans="2:7" ht="15" customHeight="1">
      <c r="B4" s="242" t="s">
        <v>0</v>
      </c>
      <c r="C4" s="243"/>
      <c r="D4" s="243"/>
      <c r="E4" s="243"/>
      <c r="F4" s="243"/>
      <c r="G4" s="243"/>
    </row>
    <row r="5" spans="2:7" ht="15" customHeight="1">
      <c r="B5" s="77"/>
      <c r="C5" s="78"/>
      <c r="D5" s="78"/>
      <c r="E5" s="78"/>
      <c r="F5" s="78"/>
      <c r="G5" s="78"/>
    </row>
    <row r="6" spans="2:7" ht="12.75" customHeight="1">
      <c r="B6" s="79" t="s">
        <v>10</v>
      </c>
      <c r="G6" s="81" t="s">
        <v>88</v>
      </c>
    </row>
    <row r="7" spans="2:7" ht="12.75" customHeight="1">
      <c r="B7" s="129" t="s">
        <v>11</v>
      </c>
      <c r="C7" s="129" t="s">
        <v>12</v>
      </c>
      <c r="D7" s="129" t="s">
        <v>13</v>
      </c>
      <c r="E7" s="129" t="s">
        <v>14</v>
      </c>
      <c r="F7" s="129" t="s">
        <v>15</v>
      </c>
      <c r="G7" s="129" t="s">
        <v>16</v>
      </c>
    </row>
    <row r="8" spans="2:7" ht="12.75" customHeight="1">
      <c r="B8" s="129" t="s">
        <v>17</v>
      </c>
      <c r="C8" s="82" t="s">
        <v>42</v>
      </c>
      <c r="D8" s="82" t="s">
        <v>42</v>
      </c>
      <c r="E8" s="82" t="s">
        <v>42</v>
      </c>
      <c r="F8" s="83">
        <v>1644039000</v>
      </c>
      <c r="G8" s="83">
        <v>1644039000</v>
      </c>
    </row>
    <row r="9" spans="2:7" ht="12.75" customHeight="1">
      <c r="B9" s="129" t="s">
        <v>18</v>
      </c>
      <c r="C9" s="82" t="s">
        <v>42</v>
      </c>
      <c r="D9" s="82" t="s">
        <v>42</v>
      </c>
      <c r="E9" s="82" t="s">
        <v>42</v>
      </c>
      <c r="F9" s="83">
        <v>743228080</v>
      </c>
      <c r="G9" s="83">
        <v>743228080</v>
      </c>
    </row>
    <row r="10" spans="2:7" ht="12.75" customHeight="1">
      <c r="B10" s="129" t="s">
        <v>19</v>
      </c>
      <c r="C10" s="82" t="s">
        <v>42</v>
      </c>
      <c r="D10" s="82" t="s">
        <v>42</v>
      </c>
      <c r="E10" s="82" t="s">
        <v>42</v>
      </c>
      <c r="F10" s="83">
        <v>10000000</v>
      </c>
      <c r="G10" s="83">
        <v>10000000</v>
      </c>
    </row>
    <row r="11" spans="2:7" ht="12.75" customHeight="1">
      <c r="B11" s="129" t="s">
        <v>20</v>
      </c>
      <c r="C11" s="82" t="s">
        <v>42</v>
      </c>
      <c r="D11" s="82" t="s">
        <v>42</v>
      </c>
      <c r="E11" s="82" t="s">
        <v>42</v>
      </c>
      <c r="F11" s="82" t="s">
        <v>42</v>
      </c>
      <c r="G11" s="82" t="s">
        <v>42</v>
      </c>
    </row>
    <row r="12" spans="2:7" ht="12.75" customHeight="1">
      <c r="B12" s="130" t="s">
        <v>21</v>
      </c>
      <c r="C12" s="131" t="s">
        <v>42</v>
      </c>
      <c r="D12" s="131">
        <v>0</v>
      </c>
      <c r="E12" s="131">
        <v>0</v>
      </c>
      <c r="F12" s="131">
        <v>2397267080</v>
      </c>
      <c r="G12" s="131">
        <v>2397267080</v>
      </c>
    </row>
    <row r="13" spans="2:7" ht="12.75" customHeight="1">
      <c r="B13" s="84"/>
      <c r="C13" s="85"/>
      <c r="D13" s="85"/>
      <c r="E13" s="85"/>
      <c r="F13" s="86"/>
      <c r="G13" s="86"/>
    </row>
    <row r="14" ht="12.75" customHeight="1"/>
    <row r="15" spans="2:7" ht="12.75" customHeight="1">
      <c r="B15" s="79" t="s">
        <v>22</v>
      </c>
      <c r="G15" s="81"/>
    </row>
    <row r="16" spans="2:7" ht="12.75" customHeight="1">
      <c r="B16" s="129" t="s">
        <v>11</v>
      </c>
      <c r="C16" s="129" t="s">
        <v>12</v>
      </c>
      <c r="D16" s="129" t="s">
        <v>13</v>
      </c>
      <c r="E16" s="129" t="s">
        <v>14</v>
      </c>
      <c r="F16" s="129" t="s">
        <v>15</v>
      </c>
      <c r="G16" s="129" t="s">
        <v>16</v>
      </c>
    </row>
    <row r="17" spans="2:7" ht="12.75" customHeight="1">
      <c r="B17" s="129" t="s">
        <v>17</v>
      </c>
      <c r="C17" s="83">
        <v>3304804549</v>
      </c>
      <c r="D17" s="83">
        <v>3604681393</v>
      </c>
      <c r="E17" s="83">
        <v>5054876407.818182</v>
      </c>
      <c r="F17" s="83">
        <v>5419425742</v>
      </c>
      <c r="G17" s="83">
        <v>17383788091.818184</v>
      </c>
    </row>
    <row r="18" spans="2:7" ht="12.75" customHeight="1">
      <c r="B18" s="129" t="s">
        <v>18</v>
      </c>
      <c r="C18" s="83">
        <v>1142116463</v>
      </c>
      <c r="D18" s="83">
        <v>1905466495</v>
      </c>
      <c r="E18" s="83">
        <v>3500462804</v>
      </c>
      <c r="F18" s="83">
        <v>3366014919.636364</v>
      </c>
      <c r="G18" s="83">
        <v>9914060681.636364</v>
      </c>
    </row>
    <row r="19" spans="2:8" ht="12.75" customHeight="1">
      <c r="B19" s="129" t="s">
        <v>19</v>
      </c>
      <c r="C19" s="82" t="s">
        <v>25</v>
      </c>
      <c r="D19" s="82" t="s">
        <v>25</v>
      </c>
      <c r="E19" s="83">
        <v>1183550000</v>
      </c>
      <c r="F19" s="83">
        <v>240466569</v>
      </c>
      <c r="G19" s="83">
        <v>1424016569</v>
      </c>
      <c r="H19" s="87"/>
    </row>
    <row r="20" spans="2:8" ht="12.75" customHeight="1">
      <c r="B20" s="129" t="s">
        <v>20</v>
      </c>
      <c r="C20" s="83">
        <v>55073636</v>
      </c>
      <c r="D20" s="83">
        <v>9090910.09090909</v>
      </c>
      <c r="E20" s="82" t="s">
        <v>25</v>
      </c>
      <c r="F20" s="82" t="s">
        <v>25</v>
      </c>
      <c r="G20" s="83">
        <v>64164546.09090909</v>
      </c>
      <c r="H20" s="24"/>
    </row>
    <row r="21" spans="2:8" ht="12.75" customHeight="1">
      <c r="B21" s="129" t="s">
        <v>23</v>
      </c>
      <c r="C21" s="82" t="s">
        <v>25</v>
      </c>
      <c r="D21" s="82" t="s">
        <v>25</v>
      </c>
      <c r="E21" s="82" t="s">
        <v>25</v>
      </c>
      <c r="F21" s="83">
        <v>546727</v>
      </c>
      <c r="G21" s="83">
        <v>546727</v>
      </c>
      <c r="H21" s="25"/>
    </row>
    <row r="22" spans="2:8" ht="12.75" customHeight="1">
      <c r="B22" s="130" t="s">
        <v>21</v>
      </c>
      <c r="C22" s="132">
        <v>4501994648</v>
      </c>
      <c r="D22" s="132">
        <v>5519238798.090909</v>
      </c>
      <c r="E22" s="132">
        <v>9738889211.818182</v>
      </c>
      <c r="F22" s="132">
        <v>9026453957.636364</v>
      </c>
      <c r="G22" s="132">
        <v>28786576615.545456</v>
      </c>
      <c r="H22" s="80"/>
    </row>
    <row r="23" spans="2:8" ht="12.75" customHeight="1">
      <c r="B23" s="84"/>
      <c r="C23" s="86"/>
      <c r="D23" s="86"/>
      <c r="E23" s="86"/>
      <c r="F23" s="86"/>
      <c r="G23" s="86"/>
      <c r="H23" s="80"/>
    </row>
    <row r="25" spans="2:7" ht="12.75" customHeight="1">
      <c r="B25" s="79" t="s">
        <v>24</v>
      </c>
      <c r="G25" s="81"/>
    </row>
    <row r="26" spans="2:7" ht="12.75" customHeight="1">
      <c r="B26" s="129" t="s">
        <v>11</v>
      </c>
      <c r="C26" s="129" t="s">
        <v>12</v>
      </c>
      <c r="D26" s="129" t="s">
        <v>13</v>
      </c>
      <c r="E26" s="129" t="s">
        <v>14</v>
      </c>
      <c r="F26" s="129" t="s">
        <v>15</v>
      </c>
      <c r="G26" s="129" t="s">
        <v>16</v>
      </c>
    </row>
    <row r="27" spans="2:9" ht="12.75" customHeight="1">
      <c r="B27" s="129" t="s">
        <v>17</v>
      </c>
      <c r="C27" s="83">
        <v>6375185147</v>
      </c>
      <c r="D27" s="83">
        <v>7312141454</v>
      </c>
      <c r="E27" s="83">
        <v>8044325752</v>
      </c>
      <c r="F27" s="90">
        <v>7894618247</v>
      </c>
      <c r="G27" s="83">
        <v>29626270600</v>
      </c>
      <c r="H27" s="88"/>
      <c r="I27" s="89"/>
    </row>
    <row r="28" spans="2:9" ht="12.75" customHeight="1">
      <c r="B28" s="129" t="s">
        <v>18</v>
      </c>
      <c r="C28" s="83">
        <v>4225697134</v>
      </c>
      <c r="D28" s="83">
        <v>4594584375</v>
      </c>
      <c r="E28" s="83">
        <v>4742911991</v>
      </c>
      <c r="F28" s="90">
        <v>4799475591</v>
      </c>
      <c r="G28" s="83">
        <v>18362669091</v>
      </c>
      <c r="H28" s="88"/>
      <c r="I28" s="80"/>
    </row>
    <row r="29" spans="2:9" ht="12.75" customHeight="1">
      <c r="B29" s="129" t="s">
        <v>19</v>
      </c>
      <c r="C29" s="83">
        <v>2365700382</v>
      </c>
      <c r="D29" s="83">
        <v>2610753141.7</v>
      </c>
      <c r="E29" s="83">
        <v>1840802980</v>
      </c>
      <c r="F29" s="83">
        <v>2051379708</v>
      </c>
      <c r="G29" s="83">
        <v>8868636211.7</v>
      </c>
      <c r="H29" s="88"/>
      <c r="I29" s="89"/>
    </row>
    <row r="30" spans="2:9" ht="12.75" customHeight="1">
      <c r="B30" s="129" t="s">
        <v>20</v>
      </c>
      <c r="C30" s="82">
        <v>23882038</v>
      </c>
      <c r="D30" s="82">
        <v>23036117</v>
      </c>
      <c r="E30" s="82">
        <v>15922111</v>
      </c>
      <c r="F30" s="82">
        <v>19290183</v>
      </c>
      <c r="G30" s="82">
        <v>82130449</v>
      </c>
      <c r="H30" s="88"/>
      <c r="I30" s="93"/>
    </row>
    <row r="31" spans="2:8" ht="12.75" customHeight="1">
      <c r="B31" s="129" t="s">
        <v>23</v>
      </c>
      <c r="C31" s="82">
        <v>486328</v>
      </c>
      <c r="D31" s="82">
        <v>21113</v>
      </c>
      <c r="E31" s="82" t="s">
        <v>42</v>
      </c>
      <c r="F31" s="91">
        <v>-507441</v>
      </c>
      <c r="G31" s="82" t="s">
        <v>42</v>
      </c>
      <c r="H31" s="24"/>
    </row>
    <row r="32" spans="2:8" ht="12.75" customHeight="1">
      <c r="B32" s="129" t="s">
        <v>39</v>
      </c>
      <c r="C32" s="82" t="s">
        <v>42</v>
      </c>
      <c r="D32" s="82">
        <v>11635668</v>
      </c>
      <c r="E32" s="82">
        <v>9095593</v>
      </c>
      <c r="F32" s="82">
        <v>14203637</v>
      </c>
      <c r="G32" s="82">
        <v>34934898</v>
      </c>
      <c r="H32" s="25"/>
    </row>
    <row r="33" spans="2:8" ht="12.75" customHeight="1">
      <c r="B33" s="130" t="s">
        <v>21</v>
      </c>
      <c r="C33" s="131">
        <v>12990951029</v>
      </c>
      <c r="D33" s="131">
        <v>14552171868.7</v>
      </c>
      <c r="E33" s="131">
        <v>14653058427</v>
      </c>
      <c r="F33" s="131">
        <v>14778459925</v>
      </c>
      <c r="G33" s="131">
        <v>56974641249.7</v>
      </c>
      <c r="H33" s="80"/>
    </row>
    <row r="34" spans="2:8" ht="12.75" customHeight="1">
      <c r="B34" s="84"/>
      <c r="C34" s="92"/>
      <c r="D34" s="85"/>
      <c r="E34" s="85"/>
      <c r="F34" s="85"/>
      <c r="G34" s="92"/>
      <c r="H34" s="80"/>
    </row>
    <row r="35" spans="3:7" ht="12.75" customHeight="1">
      <c r="C35" s="81"/>
      <c r="D35" s="81"/>
      <c r="E35" s="81"/>
      <c r="F35" s="81"/>
      <c r="G35" s="81"/>
    </row>
    <row r="36" spans="2:8" ht="12.75" customHeight="1">
      <c r="B36" s="79" t="s">
        <v>89</v>
      </c>
      <c r="G36" s="81"/>
      <c r="H36" s="93"/>
    </row>
    <row r="37" spans="2:7" ht="12.75" customHeight="1">
      <c r="B37" s="129" t="s">
        <v>11</v>
      </c>
      <c r="C37" s="129" t="s">
        <v>12</v>
      </c>
      <c r="D37" s="129" t="s">
        <v>13</v>
      </c>
      <c r="E37" s="129" t="s">
        <v>14</v>
      </c>
      <c r="F37" s="129" t="s">
        <v>15</v>
      </c>
      <c r="G37" s="129" t="s">
        <v>16</v>
      </c>
    </row>
    <row r="38" spans="2:7" ht="12.75" customHeight="1">
      <c r="B38" s="129" t="s">
        <v>17</v>
      </c>
      <c r="C38" s="82">
        <v>8996983999</v>
      </c>
      <c r="D38" s="82">
        <v>8239219002</v>
      </c>
      <c r="E38" s="82">
        <v>7475958105</v>
      </c>
      <c r="F38" s="82">
        <v>6414831654</v>
      </c>
      <c r="G38" s="83">
        <v>31126992760</v>
      </c>
    </row>
    <row r="39" spans="2:7" ht="12.75" customHeight="1">
      <c r="B39" s="129" t="s">
        <v>18</v>
      </c>
      <c r="C39" s="82">
        <v>4657940377</v>
      </c>
      <c r="D39" s="82">
        <v>3601543829.090909</v>
      </c>
      <c r="E39" s="82">
        <v>3333272976</v>
      </c>
      <c r="F39" s="82">
        <v>2601265983</v>
      </c>
      <c r="G39" s="83">
        <v>14194023165.090908</v>
      </c>
    </row>
    <row r="40" spans="2:7" ht="12.75" customHeight="1">
      <c r="B40" s="129" t="s">
        <v>19</v>
      </c>
      <c r="C40" s="82">
        <v>2064502762</v>
      </c>
      <c r="D40" s="82">
        <v>1854317999</v>
      </c>
      <c r="E40" s="82">
        <v>1949136398</v>
      </c>
      <c r="F40" s="127">
        <v>1811453939</v>
      </c>
      <c r="G40" s="83">
        <v>7679411098</v>
      </c>
    </row>
    <row r="41" spans="2:9" ht="12.75" customHeight="1">
      <c r="B41" s="129" t="s">
        <v>20</v>
      </c>
      <c r="C41" s="82">
        <v>8774468</v>
      </c>
      <c r="D41" s="82">
        <v>6052703</v>
      </c>
      <c r="E41" s="82">
        <v>2451811</v>
      </c>
      <c r="F41" s="82">
        <v>2922252</v>
      </c>
      <c r="G41" s="82">
        <v>20201234</v>
      </c>
      <c r="H41" s="93"/>
      <c r="I41" s="93"/>
    </row>
    <row r="42" spans="2:7" ht="12.75" customHeight="1">
      <c r="B42" s="129" t="s">
        <v>23</v>
      </c>
      <c r="C42" s="82" t="s">
        <v>42</v>
      </c>
      <c r="D42" s="82" t="s">
        <v>42</v>
      </c>
      <c r="E42" s="82" t="s">
        <v>42</v>
      </c>
      <c r="F42" s="82" t="s">
        <v>42</v>
      </c>
      <c r="G42" s="82">
        <v>0</v>
      </c>
    </row>
    <row r="43" spans="2:7" ht="12.75" customHeight="1">
      <c r="B43" s="129" t="s">
        <v>39</v>
      </c>
      <c r="C43" s="82">
        <v>13890478</v>
      </c>
      <c r="D43" s="82">
        <v>15041187</v>
      </c>
      <c r="E43" s="82">
        <v>24249739</v>
      </c>
      <c r="F43" s="82">
        <v>118546984</v>
      </c>
      <c r="G43" s="82">
        <v>171728388</v>
      </c>
    </row>
    <row r="44" spans="2:7" ht="12.75" customHeight="1">
      <c r="B44" s="130" t="s">
        <v>21</v>
      </c>
      <c r="C44" s="131">
        <v>15742092084</v>
      </c>
      <c r="D44" s="131">
        <v>13716174720.090908</v>
      </c>
      <c r="E44" s="131">
        <v>12785069029</v>
      </c>
      <c r="F44" s="131">
        <v>10949020812</v>
      </c>
      <c r="G44" s="131">
        <v>53192356645.09091</v>
      </c>
    </row>
    <row r="47" ht="12.75" customHeight="1">
      <c r="F47" s="128"/>
    </row>
  </sheetData>
  <mergeCells count="2">
    <mergeCell ref="B3:G3"/>
    <mergeCell ref="B4:G4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0" r:id="rId1"/>
  <colBreaks count="1" manualBreakCount="1">
    <brk id="7" min="1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5"/>
  <sheetViews>
    <sheetView showGridLines="0" workbookViewId="0" topLeftCell="A10">
      <selection activeCell="J25" sqref="J25"/>
    </sheetView>
  </sheetViews>
  <sheetFormatPr defaultColWidth="8.88671875" defaultRowHeight="13.5"/>
  <cols>
    <col min="1" max="1" width="3.6640625" style="173" customWidth="1"/>
    <col min="2" max="2" width="6.10546875" style="172" bestFit="1" customWidth="1"/>
    <col min="3" max="3" width="8.5546875" style="172" bestFit="1" customWidth="1"/>
    <col min="4" max="8" width="13.10546875" style="172" bestFit="1" customWidth="1"/>
    <col min="9" max="9" width="10.99609375" style="172" bestFit="1" customWidth="1"/>
    <col min="10" max="11" width="14.10546875" style="172" customWidth="1"/>
    <col min="12" max="12" width="14.4453125" style="172" customWidth="1"/>
    <col min="13" max="14" width="12.77734375" style="172" customWidth="1"/>
    <col min="15" max="15" width="11.77734375" style="173" customWidth="1"/>
    <col min="16" max="16384" width="8.88671875" style="173" customWidth="1"/>
  </cols>
  <sheetData>
    <row r="1" ht="12.75" customHeight="1"/>
    <row r="2" spans="2:14" ht="12.75" customHeight="1">
      <c r="B2" s="174"/>
      <c r="C2" s="174"/>
      <c r="D2" s="174"/>
      <c r="E2" s="244" t="s">
        <v>40</v>
      </c>
      <c r="F2" s="244"/>
      <c r="G2" s="174"/>
      <c r="H2" s="174"/>
      <c r="I2" s="174"/>
      <c r="J2" s="174"/>
      <c r="K2" s="174"/>
      <c r="L2" s="174"/>
      <c r="M2" s="166"/>
      <c r="N2" s="166"/>
    </row>
    <row r="3" spans="2:14" ht="12.75" customHeight="1">
      <c r="B3" s="175"/>
      <c r="C3" s="175"/>
      <c r="D3" s="175"/>
      <c r="E3" s="245" t="s">
        <v>41</v>
      </c>
      <c r="F3" s="245"/>
      <c r="G3" s="175"/>
      <c r="H3" s="175"/>
      <c r="I3" s="175"/>
      <c r="J3" s="175"/>
      <c r="K3" s="175"/>
      <c r="L3" s="175"/>
      <c r="M3" s="167"/>
      <c r="N3" s="167"/>
    </row>
    <row r="4" spans="2:14" ht="12.75" customHeight="1">
      <c r="B4" s="175"/>
      <c r="C4" s="175"/>
      <c r="D4" s="175"/>
      <c r="E4" s="175"/>
      <c r="F4" s="176"/>
      <c r="G4" s="176"/>
      <c r="H4" s="176"/>
      <c r="I4" s="176"/>
      <c r="J4" s="176"/>
      <c r="K4" s="176"/>
      <c r="L4" s="176"/>
      <c r="M4" s="176"/>
      <c r="N4" s="176"/>
    </row>
    <row r="6" spans="2:14" ht="14.25" customHeight="1" thickBot="1">
      <c r="B6" s="177"/>
      <c r="C6" s="177"/>
      <c r="D6" s="177"/>
      <c r="E6" s="177"/>
      <c r="H6" s="178" t="s">
        <v>46</v>
      </c>
      <c r="L6" s="178"/>
      <c r="M6" s="178"/>
      <c r="N6" s="178"/>
    </row>
    <row r="7" spans="2:14" s="186" customFormat="1" ht="14.25" customHeight="1" thickBot="1">
      <c r="B7" s="179" t="s">
        <v>58</v>
      </c>
      <c r="C7" s="180" t="s">
        <v>59</v>
      </c>
      <c r="D7" s="181" t="s">
        <v>60</v>
      </c>
      <c r="E7" s="181" t="s">
        <v>61</v>
      </c>
      <c r="F7" s="182" t="s">
        <v>62</v>
      </c>
      <c r="G7" s="182" t="s">
        <v>63</v>
      </c>
      <c r="H7" s="183" t="s">
        <v>64</v>
      </c>
      <c r="I7" s="184"/>
      <c r="J7" s="184"/>
      <c r="K7" s="184"/>
      <c r="L7" s="184"/>
      <c r="M7" s="185"/>
      <c r="N7" s="185"/>
    </row>
    <row r="8" spans="2:15" s="186" customFormat="1" ht="14.25" customHeight="1">
      <c r="B8" s="187" t="s">
        <v>65</v>
      </c>
      <c r="C8" s="188" t="s">
        <v>66</v>
      </c>
      <c r="D8" s="189">
        <v>4501994648</v>
      </c>
      <c r="E8" s="189">
        <v>5519238798</v>
      </c>
      <c r="F8" s="190">
        <v>8555339212</v>
      </c>
      <c r="G8" s="190">
        <v>8785987389</v>
      </c>
      <c r="H8" s="191">
        <v>27362560047</v>
      </c>
      <c r="I8" s="184"/>
      <c r="J8" s="184"/>
      <c r="K8" s="184"/>
      <c r="L8" s="184"/>
      <c r="M8" s="192"/>
      <c r="N8" s="69"/>
      <c r="O8" s="193"/>
    </row>
    <row r="9" spans="2:15" s="186" customFormat="1" ht="14.25" customHeight="1">
      <c r="B9" s="246" t="s">
        <v>67</v>
      </c>
      <c r="C9" s="70" t="s">
        <v>68</v>
      </c>
      <c r="D9" s="165"/>
      <c r="E9" s="165"/>
      <c r="F9" s="165">
        <v>598000000</v>
      </c>
      <c r="G9" s="165"/>
      <c r="H9" s="194">
        <v>598000000</v>
      </c>
      <c r="I9" s="184"/>
      <c r="J9" s="184"/>
      <c r="K9" s="184"/>
      <c r="L9" s="184"/>
      <c r="M9" s="192"/>
      <c r="N9" s="192"/>
      <c r="O9" s="193"/>
    </row>
    <row r="10" spans="2:15" s="186" customFormat="1" ht="14.25" customHeight="1">
      <c r="B10" s="248"/>
      <c r="C10" s="70" t="s">
        <v>69</v>
      </c>
      <c r="D10" s="165"/>
      <c r="E10" s="165"/>
      <c r="F10" s="165"/>
      <c r="G10" s="165">
        <v>120010000</v>
      </c>
      <c r="H10" s="194">
        <v>120010000</v>
      </c>
      <c r="I10" s="184"/>
      <c r="J10" s="184"/>
      <c r="K10" s="184"/>
      <c r="L10" s="184"/>
      <c r="M10" s="192"/>
      <c r="N10" s="192"/>
      <c r="O10" s="193"/>
    </row>
    <row r="11" spans="2:15" s="186" customFormat="1" ht="14.25" customHeight="1">
      <c r="B11" s="246" t="s">
        <v>70</v>
      </c>
      <c r="C11" s="70" t="s">
        <v>68</v>
      </c>
      <c r="D11" s="165"/>
      <c r="E11" s="165"/>
      <c r="F11" s="165">
        <v>585550000</v>
      </c>
      <c r="G11" s="165"/>
      <c r="H11" s="194">
        <v>585550000</v>
      </c>
      <c r="I11" s="184"/>
      <c r="J11" s="184"/>
      <c r="K11" s="184"/>
      <c r="L11" s="184"/>
      <c r="M11" s="192"/>
      <c r="N11" s="192"/>
      <c r="O11" s="193"/>
    </row>
    <row r="12" spans="2:15" s="186" customFormat="1" ht="14.25" customHeight="1">
      <c r="B12" s="248"/>
      <c r="C12" s="70" t="s">
        <v>69</v>
      </c>
      <c r="D12" s="168"/>
      <c r="E12" s="168"/>
      <c r="F12" s="168"/>
      <c r="G12" s="168">
        <v>120456569</v>
      </c>
      <c r="H12" s="194">
        <v>120456569</v>
      </c>
      <c r="I12" s="184"/>
      <c r="J12" s="184"/>
      <c r="K12" s="184"/>
      <c r="L12" s="184"/>
      <c r="M12" s="192"/>
      <c r="N12" s="192"/>
      <c r="O12" s="193"/>
    </row>
    <row r="13" spans="2:15" s="186" customFormat="1" ht="14.25" customHeight="1">
      <c r="B13" s="246" t="s">
        <v>71</v>
      </c>
      <c r="C13" s="70" t="s">
        <v>68</v>
      </c>
      <c r="D13" s="168"/>
      <c r="E13" s="168"/>
      <c r="F13" s="168"/>
      <c r="G13" s="168"/>
      <c r="H13" s="194"/>
      <c r="I13" s="184"/>
      <c r="J13" s="184"/>
      <c r="K13" s="184"/>
      <c r="L13" s="184"/>
      <c r="M13" s="192"/>
      <c r="N13" s="192"/>
      <c r="O13" s="193"/>
    </row>
    <row r="14" spans="2:15" s="186" customFormat="1" ht="14.25" customHeight="1">
      <c r="B14" s="248"/>
      <c r="C14" s="70" t="s">
        <v>69</v>
      </c>
      <c r="D14" s="168"/>
      <c r="E14" s="168"/>
      <c r="F14" s="168"/>
      <c r="G14" s="168"/>
      <c r="H14" s="194"/>
      <c r="I14" s="184"/>
      <c r="J14" s="184"/>
      <c r="K14" s="184"/>
      <c r="L14" s="184"/>
      <c r="M14" s="192"/>
      <c r="N14" s="192"/>
      <c r="O14" s="193"/>
    </row>
    <row r="15" spans="2:15" s="186" customFormat="1" ht="14.25" customHeight="1">
      <c r="B15" s="246" t="s">
        <v>73</v>
      </c>
      <c r="C15" s="70" t="s">
        <v>68</v>
      </c>
      <c r="D15" s="168"/>
      <c r="E15" s="168"/>
      <c r="F15" s="168"/>
      <c r="G15" s="168"/>
      <c r="H15" s="194"/>
      <c r="I15" s="184"/>
      <c r="J15" s="184"/>
      <c r="K15" s="184"/>
      <c r="L15" s="184"/>
      <c r="M15" s="192"/>
      <c r="N15" s="192"/>
      <c r="O15" s="193"/>
    </row>
    <row r="16" spans="2:15" s="186" customFormat="1" ht="14.25" customHeight="1">
      <c r="B16" s="247"/>
      <c r="C16" s="71" t="s">
        <v>69</v>
      </c>
      <c r="D16" s="169"/>
      <c r="E16" s="169"/>
      <c r="F16" s="169"/>
      <c r="G16" s="169"/>
      <c r="H16" s="195"/>
      <c r="I16" s="184"/>
      <c r="J16" s="184"/>
      <c r="K16" s="184"/>
      <c r="L16" s="184"/>
      <c r="M16" s="192"/>
      <c r="N16" s="192"/>
      <c r="O16" s="193"/>
    </row>
    <row r="17" spans="2:15" s="186" customFormat="1" ht="14.25" customHeight="1" thickBot="1">
      <c r="B17" s="72" t="s">
        <v>74</v>
      </c>
      <c r="C17" s="73" t="s">
        <v>72</v>
      </c>
      <c r="D17" s="170"/>
      <c r="E17" s="170"/>
      <c r="F17" s="170"/>
      <c r="G17" s="170"/>
      <c r="H17" s="171"/>
      <c r="I17" s="184"/>
      <c r="J17" s="184"/>
      <c r="K17" s="184"/>
      <c r="L17" s="184"/>
      <c r="M17" s="192"/>
      <c r="N17" s="192"/>
      <c r="O17" s="193"/>
    </row>
    <row r="18" spans="2:15" s="186" customFormat="1" ht="14.25" customHeight="1">
      <c r="B18" s="74"/>
      <c r="C18" s="74"/>
      <c r="D18" s="75"/>
      <c r="E18" s="75"/>
      <c r="F18" s="75"/>
      <c r="G18" s="75"/>
      <c r="H18" s="75"/>
      <c r="I18" s="184"/>
      <c r="J18" s="184"/>
      <c r="K18" s="184"/>
      <c r="L18" s="184"/>
      <c r="M18" s="192"/>
      <c r="N18" s="192"/>
      <c r="O18" s="193"/>
    </row>
    <row r="19" spans="2:15" s="186" customFormat="1" ht="14.25" customHeight="1" thickBot="1">
      <c r="B19" s="74"/>
      <c r="C19" s="74"/>
      <c r="D19" s="75"/>
      <c r="E19" s="75"/>
      <c r="F19" s="75"/>
      <c r="G19" s="75"/>
      <c r="H19" s="196" t="s">
        <v>75</v>
      </c>
      <c r="I19" s="197"/>
      <c r="J19" s="197"/>
      <c r="K19" s="197"/>
      <c r="L19" s="75"/>
      <c r="M19" s="192"/>
      <c r="N19" s="192"/>
      <c r="O19" s="193"/>
    </row>
    <row r="20" spans="2:15" s="186" customFormat="1" ht="14.25" customHeight="1" thickBot="1">
      <c r="B20" s="179" t="s">
        <v>58</v>
      </c>
      <c r="C20" s="180" t="s">
        <v>59</v>
      </c>
      <c r="D20" s="182" t="s">
        <v>76</v>
      </c>
      <c r="E20" s="198" t="s">
        <v>77</v>
      </c>
      <c r="F20" s="198" t="s">
        <v>78</v>
      </c>
      <c r="G20" s="198" t="s">
        <v>79</v>
      </c>
      <c r="H20" s="183" t="s">
        <v>80</v>
      </c>
      <c r="I20" s="197"/>
      <c r="J20" s="197"/>
      <c r="K20" s="197"/>
      <c r="L20" s="75"/>
      <c r="M20" s="192"/>
      <c r="N20" s="192"/>
      <c r="O20" s="193"/>
    </row>
    <row r="21" spans="2:15" s="186" customFormat="1" ht="14.25" customHeight="1">
      <c r="B21" s="187" t="s">
        <v>65</v>
      </c>
      <c r="C21" s="188" t="s">
        <v>66</v>
      </c>
      <c r="D21" s="190">
        <v>10625250646.818182</v>
      </c>
      <c r="E21" s="200">
        <v>11941418727</v>
      </c>
      <c r="F21" s="200">
        <v>12812255447</v>
      </c>
      <c r="G21" s="190">
        <v>12727080217</v>
      </c>
      <c r="H21" s="201">
        <v>48106005037.818184</v>
      </c>
      <c r="I21" s="197"/>
      <c r="J21" s="197"/>
      <c r="K21" s="197"/>
      <c r="L21" s="75"/>
      <c r="M21" s="192"/>
      <c r="N21" s="192"/>
      <c r="O21" s="193"/>
    </row>
    <row r="22" spans="2:15" s="186" customFormat="1" ht="14.25" customHeight="1">
      <c r="B22" s="246" t="s">
        <v>67</v>
      </c>
      <c r="C22" s="70" t="s">
        <v>68</v>
      </c>
      <c r="D22" s="165"/>
      <c r="E22" s="202"/>
      <c r="F22" s="202"/>
      <c r="G22" s="202"/>
      <c r="H22" s="194"/>
      <c r="I22" s="197"/>
      <c r="J22" s="197"/>
      <c r="K22" s="197"/>
      <c r="L22" s="75"/>
      <c r="M22" s="192"/>
      <c r="N22" s="192"/>
      <c r="O22" s="193"/>
    </row>
    <row r="23" spans="2:15" s="186" customFormat="1" ht="14.25" customHeight="1">
      <c r="B23" s="248"/>
      <c r="C23" s="70" t="s">
        <v>69</v>
      </c>
      <c r="D23" s="165">
        <v>1990698609</v>
      </c>
      <c r="E23" s="202">
        <v>1934280528.6999998</v>
      </c>
      <c r="F23" s="202">
        <v>1608225067</v>
      </c>
      <c r="G23" s="202">
        <v>2084903116</v>
      </c>
      <c r="H23" s="194">
        <v>7618107320.7</v>
      </c>
      <c r="I23" s="197"/>
      <c r="J23" s="197"/>
      <c r="K23" s="197"/>
      <c r="L23" s="75"/>
      <c r="M23" s="192"/>
      <c r="N23" s="192"/>
      <c r="O23" s="193"/>
    </row>
    <row r="24" spans="2:15" s="186" customFormat="1" ht="14.25" customHeight="1">
      <c r="B24" s="246" t="s">
        <v>70</v>
      </c>
      <c r="C24" s="70" t="s">
        <v>68</v>
      </c>
      <c r="D24" s="165"/>
      <c r="E24" s="202">
        <v>95769425</v>
      </c>
      <c r="F24" s="202"/>
      <c r="G24" s="202"/>
      <c r="H24" s="194">
        <v>95769425</v>
      </c>
      <c r="I24" s="197"/>
      <c r="J24" s="197"/>
      <c r="K24" s="197"/>
      <c r="L24" s="75"/>
      <c r="M24" s="192"/>
      <c r="N24" s="192"/>
      <c r="O24" s="193"/>
    </row>
    <row r="25" spans="2:15" s="186" customFormat="1" ht="14.25" customHeight="1">
      <c r="B25" s="248"/>
      <c r="C25" s="70" t="s">
        <v>69</v>
      </c>
      <c r="D25" s="168">
        <v>217242273</v>
      </c>
      <c r="E25" s="202">
        <v>307942688.29999924</v>
      </c>
      <c r="F25" s="202">
        <v>232577913.2</v>
      </c>
      <c r="G25" s="202">
        <v>396351168</v>
      </c>
      <c r="H25" s="194">
        <v>1154114042.4999993</v>
      </c>
      <c r="I25" s="197"/>
      <c r="J25" s="197"/>
      <c r="K25" s="197"/>
      <c r="L25" s="75"/>
      <c r="M25" s="192"/>
      <c r="N25" s="192"/>
      <c r="O25" s="193"/>
    </row>
    <row r="26" spans="2:15" s="186" customFormat="1" ht="14.25" customHeight="1">
      <c r="B26" s="246" t="s">
        <v>71</v>
      </c>
      <c r="C26" s="70" t="s">
        <v>68</v>
      </c>
      <c r="D26" s="168">
        <v>157759500</v>
      </c>
      <c r="E26" s="202">
        <v>154090500</v>
      </c>
      <c r="F26" s="202"/>
      <c r="G26" s="202">
        <v>-311850000</v>
      </c>
      <c r="H26" s="194"/>
      <c r="I26" s="197"/>
      <c r="J26" s="197"/>
      <c r="K26" s="197"/>
      <c r="L26" s="75"/>
      <c r="M26" s="192"/>
      <c r="N26" s="192"/>
      <c r="O26" s="193"/>
    </row>
    <row r="27" spans="2:15" s="186" customFormat="1" ht="14.25" customHeight="1">
      <c r="B27" s="248"/>
      <c r="C27" s="70" t="s">
        <v>69</v>
      </c>
      <c r="D27" s="168"/>
      <c r="E27" s="202"/>
      <c r="F27" s="202"/>
      <c r="G27" s="202"/>
      <c r="H27" s="194"/>
      <c r="I27" s="197"/>
      <c r="J27" s="197"/>
      <c r="K27" s="197"/>
      <c r="L27" s="75"/>
      <c r="M27" s="192"/>
      <c r="N27" s="192"/>
      <c r="O27" s="193"/>
    </row>
    <row r="28" spans="2:15" s="186" customFormat="1" ht="14.25" customHeight="1">
      <c r="B28" s="246" t="s">
        <v>73</v>
      </c>
      <c r="C28" s="70" t="s">
        <v>68</v>
      </c>
      <c r="D28" s="203"/>
      <c r="E28" s="204">
        <v>118670000</v>
      </c>
      <c r="F28" s="204"/>
      <c r="G28" s="204">
        <v>-118670000</v>
      </c>
      <c r="H28" s="194"/>
      <c r="I28" s="197"/>
      <c r="J28" s="197"/>
      <c r="K28" s="197"/>
      <c r="L28" s="75"/>
      <c r="M28" s="192"/>
      <c r="N28" s="192"/>
      <c r="O28" s="193"/>
    </row>
    <row r="29" spans="2:15" s="186" customFormat="1" ht="14.25" customHeight="1">
      <c r="B29" s="247"/>
      <c r="C29" s="71" t="s">
        <v>69</v>
      </c>
      <c r="D29" s="205"/>
      <c r="E29" s="206"/>
      <c r="F29" s="206"/>
      <c r="G29" s="206"/>
      <c r="H29" s="195"/>
      <c r="I29" s="197"/>
      <c r="J29" s="197"/>
      <c r="K29" s="197"/>
      <c r="L29" s="75"/>
      <c r="M29" s="192"/>
      <c r="N29" s="192"/>
      <c r="O29" s="193"/>
    </row>
    <row r="30" spans="2:15" s="186" customFormat="1" ht="14.25" customHeight="1" thickBot="1">
      <c r="B30" s="72" t="s">
        <v>74</v>
      </c>
      <c r="C30" s="73" t="s">
        <v>72</v>
      </c>
      <c r="D30" s="170"/>
      <c r="E30" s="170"/>
      <c r="F30" s="170"/>
      <c r="G30" s="170">
        <v>645424</v>
      </c>
      <c r="H30" s="171">
        <v>645424</v>
      </c>
      <c r="I30" s="197"/>
      <c r="J30" s="197"/>
      <c r="K30" s="197"/>
      <c r="L30" s="75"/>
      <c r="M30" s="192"/>
      <c r="N30" s="192"/>
      <c r="O30" s="193"/>
    </row>
    <row r="31" spans="2:15" s="186" customFormat="1" ht="14.25" customHeight="1">
      <c r="B31" s="74"/>
      <c r="C31" s="74"/>
      <c r="D31" s="197"/>
      <c r="E31" s="197"/>
      <c r="F31" s="197"/>
      <c r="G31" s="197"/>
      <c r="H31" s="75"/>
      <c r="I31" s="197"/>
      <c r="J31" s="197"/>
      <c r="K31" s="197"/>
      <c r="L31" s="75"/>
      <c r="M31" s="192"/>
      <c r="N31" s="192"/>
      <c r="O31" s="193"/>
    </row>
    <row r="32" spans="2:15" s="186" customFormat="1" ht="14.25" customHeight="1" thickBot="1">
      <c r="B32" s="74"/>
      <c r="C32" s="74"/>
      <c r="D32" s="75"/>
      <c r="E32" s="75"/>
      <c r="F32" s="75"/>
      <c r="G32" s="75"/>
      <c r="H32" s="196" t="s">
        <v>75</v>
      </c>
      <c r="I32" s="197"/>
      <c r="J32" s="197"/>
      <c r="K32" s="197"/>
      <c r="L32" s="75"/>
      <c r="M32" s="192"/>
      <c r="N32" s="192"/>
      <c r="O32" s="193"/>
    </row>
    <row r="33" spans="2:14" s="186" customFormat="1" ht="14.25" customHeight="1" thickBot="1">
      <c r="B33" s="179" t="s">
        <v>58</v>
      </c>
      <c r="C33" s="180" t="s">
        <v>59</v>
      </c>
      <c r="D33" s="181" t="s">
        <v>81</v>
      </c>
      <c r="E33" s="181" t="s">
        <v>82</v>
      </c>
      <c r="F33" s="182" t="s">
        <v>83</v>
      </c>
      <c r="G33" s="182" t="s">
        <v>84</v>
      </c>
      <c r="H33" s="183" t="s">
        <v>85</v>
      </c>
      <c r="I33" s="184"/>
      <c r="J33" s="184"/>
      <c r="K33" s="184"/>
      <c r="L33" s="184"/>
      <c r="M33" s="185"/>
      <c r="N33" s="185"/>
    </row>
    <row r="34" spans="2:15" s="186" customFormat="1" ht="14.25" customHeight="1">
      <c r="B34" s="187" t="s">
        <v>65</v>
      </c>
      <c r="C34" s="188" t="s">
        <v>66</v>
      </c>
      <c r="D34" s="189">
        <v>13677589322</v>
      </c>
      <c r="E34" s="190">
        <v>11861856721</v>
      </c>
      <c r="F34" s="165">
        <v>10835932631</v>
      </c>
      <c r="G34" s="165">
        <v>9137566873</v>
      </c>
      <c r="H34" s="191">
        <v>45512945547</v>
      </c>
      <c r="I34" s="184"/>
      <c r="J34" s="184"/>
      <c r="K34" s="184"/>
      <c r="L34" s="184"/>
      <c r="M34" s="192"/>
      <c r="N34" s="69"/>
      <c r="O34" s="193"/>
    </row>
    <row r="35" spans="2:15" s="186" customFormat="1" ht="14.25" customHeight="1">
      <c r="B35" s="246" t="s">
        <v>67</v>
      </c>
      <c r="C35" s="70" t="s">
        <v>68</v>
      </c>
      <c r="D35" s="165"/>
      <c r="E35" s="165"/>
      <c r="F35" s="165"/>
      <c r="G35" s="165"/>
      <c r="H35" s="194"/>
      <c r="I35" s="184"/>
      <c r="J35" s="184"/>
      <c r="K35" s="184"/>
      <c r="L35" s="184"/>
      <c r="M35" s="192"/>
      <c r="N35" s="192"/>
      <c r="O35" s="193"/>
    </row>
    <row r="36" spans="2:15" s="186" customFormat="1" ht="14.25" customHeight="1">
      <c r="B36" s="248"/>
      <c r="C36" s="70" t="s">
        <v>69</v>
      </c>
      <c r="D36" s="165">
        <v>1586993581</v>
      </c>
      <c r="E36" s="165">
        <v>1047814863</v>
      </c>
      <c r="F36" s="165">
        <v>861001063</v>
      </c>
      <c r="G36" s="165">
        <v>1131200560</v>
      </c>
      <c r="H36" s="194">
        <v>4627010067</v>
      </c>
      <c r="I36" s="184"/>
      <c r="J36" s="184"/>
      <c r="K36" s="184"/>
      <c r="L36" s="184"/>
      <c r="M36" s="192"/>
      <c r="N36" s="192"/>
      <c r="O36" s="193"/>
    </row>
    <row r="37" spans="2:15" s="186" customFormat="1" ht="14.25" customHeight="1">
      <c r="B37" s="246" t="s">
        <v>70</v>
      </c>
      <c r="C37" s="70" t="s">
        <v>68</v>
      </c>
      <c r="D37" s="165"/>
      <c r="E37" s="165"/>
      <c r="F37" s="165"/>
      <c r="G37" s="165"/>
      <c r="H37" s="194"/>
      <c r="I37" s="184"/>
      <c r="J37" s="184"/>
      <c r="K37" s="184"/>
      <c r="L37" s="184"/>
      <c r="M37" s="192"/>
      <c r="N37" s="192"/>
      <c r="O37" s="193"/>
    </row>
    <row r="38" spans="2:15" s="186" customFormat="1" ht="14.25" customHeight="1">
      <c r="B38" s="248"/>
      <c r="C38" s="70" t="s">
        <v>69</v>
      </c>
      <c r="D38" s="168">
        <v>287685872</v>
      </c>
      <c r="E38" s="168">
        <v>247093874</v>
      </c>
      <c r="F38" s="165">
        <v>274652032</v>
      </c>
      <c r="G38" s="165">
        <v>-38058392</v>
      </c>
      <c r="H38" s="194">
        <v>771373386</v>
      </c>
      <c r="I38" s="184"/>
      <c r="J38" s="184"/>
      <c r="K38" s="184"/>
      <c r="L38" s="184"/>
      <c r="M38" s="192"/>
      <c r="N38" s="192"/>
      <c r="O38" s="193"/>
    </row>
    <row r="39" spans="2:15" s="186" customFormat="1" ht="14.25" customHeight="1">
      <c r="B39" s="246" t="s">
        <v>71</v>
      </c>
      <c r="C39" s="70" t="s">
        <v>68</v>
      </c>
      <c r="D39" s="168">
        <v>7262260</v>
      </c>
      <c r="E39" s="168">
        <v>19437227</v>
      </c>
      <c r="F39" s="165">
        <v>19650822.71232877</v>
      </c>
      <c r="G39" s="165">
        <v>19650821.91780822</v>
      </c>
      <c r="H39" s="194">
        <v>66001131.63013699</v>
      </c>
      <c r="I39" s="184"/>
      <c r="J39" s="184"/>
      <c r="K39" s="184"/>
      <c r="L39" s="184"/>
      <c r="M39" s="192"/>
      <c r="N39" s="192"/>
      <c r="O39" s="193"/>
    </row>
    <row r="40" spans="2:15" s="186" customFormat="1" ht="14.25" customHeight="1">
      <c r="B40" s="248"/>
      <c r="C40" s="70" t="s">
        <v>69</v>
      </c>
      <c r="D40" s="168">
        <v>182561049</v>
      </c>
      <c r="E40" s="168">
        <v>326007038</v>
      </c>
      <c r="F40" s="168">
        <v>249773269</v>
      </c>
      <c r="G40" s="168">
        <v>552856082.4499</v>
      </c>
      <c r="H40" s="194">
        <v>1311197438.4499002</v>
      </c>
      <c r="I40" s="184"/>
      <c r="J40" s="184"/>
      <c r="K40" s="184"/>
      <c r="L40" s="184"/>
      <c r="M40" s="192"/>
      <c r="N40" s="192"/>
      <c r="O40" s="193"/>
    </row>
    <row r="41" spans="2:15" s="186" customFormat="1" ht="14.25" customHeight="1">
      <c r="B41" s="246" t="s">
        <v>73</v>
      </c>
      <c r="C41" s="70" t="s">
        <v>68</v>
      </c>
      <c r="D41" s="168"/>
      <c r="E41" s="168">
        <v>11873500</v>
      </c>
      <c r="F41" s="168">
        <v>14963862.547945205</v>
      </c>
      <c r="G41" s="168">
        <v>14963863.01369863</v>
      </c>
      <c r="H41" s="194">
        <v>41801225.56164384</v>
      </c>
      <c r="I41" s="184"/>
      <c r="J41" s="184"/>
      <c r="K41" s="184"/>
      <c r="L41" s="184"/>
      <c r="M41" s="192"/>
      <c r="N41" s="192"/>
      <c r="O41" s="193"/>
    </row>
    <row r="42" spans="2:15" s="186" customFormat="1" ht="14.25" customHeight="1">
      <c r="B42" s="247"/>
      <c r="C42" s="71" t="s">
        <v>69</v>
      </c>
      <c r="D42" s="169"/>
      <c r="E42" s="169">
        <v>202091497</v>
      </c>
      <c r="F42" s="169">
        <v>115721960.83500001</v>
      </c>
      <c r="G42" s="169">
        <v>110164163.35152486</v>
      </c>
      <c r="H42" s="199">
        <v>427977621.18652487</v>
      </c>
      <c r="I42" s="184"/>
      <c r="J42" s="184"/>
      <c r="K42" s="184"/>
      <c r="L42" s="184"/>
      <c r="M42" s="192"/>
      <c r="N42" s="192"/>
      <c r="O42" s="193"/>
    </row>
    <row r="43" spans="2:15" s="186" customFormat="1" ht="14.25" customHeight="1">
      <c r="B43" s="246" t="s">
        <v>86</v>
      </c>
      <c r="C43" s="70" t="s">
        <v>68</v>
      </c>
      <c r="D43" s="168"/>
      <c r="E43" s="168"/>
      <c r="F43" s="168">
        <v>346308000</v>
      </c>
      <c r="G43" s="168"/>
      <c r="H43" s="199">
        <v>346308000</v>
      </c>
      <c r="I43" s="184"/>
      <c r="J43" s="184"/>
      <c r="K43" s="184"/>
      <c r="L43" s="184"/>
      <c r="M43" s="192"/>
      <c r="N43" s="192"/>
      <c r="O43" s="193"/>
    </row>
    <row r="44" spans="2:15" s="186" customFormat="1" ht="14.25" customHeight="1">
      <c r="B44" s="247"/>
      <c r="C44" s="71" t="s">
        <v>69</v>
      </c>
      <c r="D44" s="168"/>
      <c r="E44" s="168"/>
      <c r="F44" s="168"/>
      <c r="G44" s="169"/>
      <c r="H44" s="199"/>
      <c r="I44" s="184"/>
      <c r="J44" s="184"/>
      <c r="K44" s="184"/>
      <c r="L44" s="184"/>
      <c r="M44" s="192"/>
      <c r="N44" s="192"/>
      <c r="O44" s="193"/>
    </row>
    <row r="45" spans="2:14" s="186" customFormat="1" ht="14.25" customHeight="1" thickBot="1">
      <c r="B45" s="72" t="s">
        <v>74</v>
      </c>
      <c r="C45" s="73" t="s">
        <v>72</v>
      </c>
      <c r="D45" s="170"/>
      <c r="E45" s="170"/>
      <c r="F45" s="170">
        <v>67065388</v>
      </c>
      <c r="G45" s="170">
        <v>20676840</v>
      </c>
      <c r="H45" s="171">
        <v>87742228</v>
      </c>
      <c r="I45" s="184"/>
      <c r="J45" s="184"/>
      <c r="K45" s="184"/>
      <c r="L45" s="184"/>
      <c r="M45" s="184"/>
      <c r="N45" s="184"/>
    </row>
  </sheetData>
  <mergeCells count="15">
    <mergeCell ref="B43:B44"/>
    <mergeCell ref="B22:B23"/>
    <mergeCell ref="B24:B25"/>
    <mergeCell ref="B26:B27"/>
    <mergeCell ref="B28:B29"/>
    <mergeCell ref="B35:B36"/>
    <mergeCell ref="B37:B38"/>
    <mergeCell ref="B39:B40"/>
    <mergeCell ref="B41:B42"/>
    <mergeCell ref="E2:F2"/>
    <mergeCell ref="E3:F3"/>
    <mergeCell ref="B15:B16"/>
    <mergeCell ref="B13:B14"/>
    <mergeCell ref="B11:B12"/>
    <mergeCell ref="B9:B10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r:id="rId1"/>
  <colBreaks count="1" manualBreakCount="1">
    <brk id="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7"/>
  <sheetViews>
    <sheetView showGridLines="0" zoomScale="85" zoomScaleNormal="85" zoomScaleSheetLayoutView="85" workbookViewId="0" topLeftCell="A1">
      <pane xSplit="1" ySplit="6" topLeftCell="B7" activePane="bottomRight" state="frozen"/>
      <selection pane="topLeft" activeCell="B44" sqref="B44"/>
      <selection pane="topRight" activeCell="B44" sqref="B44"/>
      <selection pane="bottomLeft" activeCell="B44" sqref="B44"/>
      <selection pane="bottomRight" activeCell="J28" sqref="J28"/>
    </sheetView>
  </sheetViews>
  <sheetFormatPr defaultColWidth="8.88671875" defaultRowHeight="13.5"/>
  <cols>
    <col min="1" max="1" width="16.4453125" style="1" bestFit="1" customWidth="1"/>
    <col min="2" max="2" width="11.21484375" style="1" bestFit="1" customWidth="1"/>
    <col min="3" max="5" width="10.21484375" style="1" bestFit="1" customWidth="1"/>
    <col min="6" max="6" width="11.21484375" style="1" bestFit="1" customWidth="1"/>
    <col min="7" max="9" width="10.21484375" style="1" bestFit="1" customWidth="1"/>
    <col min="10" max="10" width="11.21484375" style="1" bestFit="1" customWidth="1"/>
    <col min="11" max="13" width="10.21484375" style="1" bestFit="1" customWidth="1"/>
    <col min="14" max="14" width="11.21484375" style="1" bestFit="1" customWidth="1"/>
    <col min="15" max="16384" width="8.88671875" style="1" customWidth="1"/>
  </cols>
  <sheetData>
    <row r="2" spans="1:13" ht="14.25">
      <c r="A2" s="249" t="s">
        <v>45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13" ht="12.75" customHeight="1">
      <c r="A3" s="250" t="s">
        <v>51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12.75" customHeight="1">
      <c r="A4" s="251" t="s">
        <v>179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</row>
    <row r="5" ht="15" customHeight="1" thickBot="1">
      <c r="A5" s="2" t="s">
        <v>26</v>
      </c>
    </row>
    <row r="6" spans="1:14" ht="15" customHeight="1" thickBot="1">
      <c r="A6" s="26"/>
      <c r="B6" s="28" t="s">
        <v>1</v>
      </c>
      <c r="C6" s="28" t="s">
        <v>2</v>
      </c>
      <c r="D6" s="28" t="s">
        <v>3</v>
      </c>
      <c r="E6" s="29" t="s">
        <v>4</v>
      </c>
      <c r="F6" s="27" t="s">
        <v>5</v>
      </c>
      <c r="G6" s="28" t="s">
        <v>8</v>
      </c>
      <c r="H6" s="29" t="s">
        <v>27</v>
      </c>
      <c r="I6" s="28" t="s">
        <v>6</v>
      </c>
      <c r="J6" s="29" t="s">
        <v>44</v>
      </c>
      <c r="K6" s="29" t="s">
        <v>48</v>
      </c>
      <c r="L6" s="27" t="s">
        <v>52</v>
      </c>
      <c r="M6" s="28" t="s">
        <v>54</v>
      </c>
      <c r="N6" s="43" t="s">
        <v>87</v>
      </c>
    </row>
    <row r="7" spans="1:14" ht="15" customHeight="1">
      <c r="A7" s="7" t="s">
        <v>7</v>
      </c>
      <c r="B7" s="45">
        <v>6</v>
      </c>
      <c r="C7" s="45">
        <v>6</v>
      </c>
      <c r="D7" s="45">
        <v>7</v>
      </c>
      <c r="E7" s="45">
        <v>8</v>
      </c>
      <c r="F7" s="45">
        <v>9</v>
      </c>
      <c r="G7" s="45">
        <v>11</v>
      </c>
      <c r="H7" s="45">
        <v>12</v>
      </c>
      <c r="I7" s="41">
        <v>18</v>
      </c>
      <c r="J7" s="45">
        <v>18</v>
      </c>
      <c r="K7" s="45">
        <v>19</v>
      </c>
      <c r="L7" s="38">
        <v>20</v>
      </c>
      <c r="M7" s="38">
        <v>20</v>
      </c>
      <c r="N7" s="35">
        <v>20</v>
      </c>
    </row>
    <row r="8" spans="1:14" s="8" customFormat="1" ht="12">
      <c r="A8" s="58" t="s">
        <v>55</v>
      </c>
      <c r="B8" s="59">
        <v>19898</v>
      </c>
      <c r="C8" s="59">
        <v>25985</v>
      </c>
      <c r="D8" s="59">
        <v>31200</v>
      </c>
      <c r="E8" s="59">
        <v>36171</v>
      </c>
      <c r="F8" s="59">
        <v>37185</v>
      </c>
      <c r="G8" s="59">
        <v>51308</v>
      </c>
      <c r="H8" s="59">
        <v>62861</v>
      </c>
      <c r="I8" s="60">
        <v>64166</v>
      </c>
      <c r="J8" s="61">
        <v>75513</v>
      </c>
      <c r="K8" s="61">
        <v>86950</v>
      </c>
      <c r="L8" s="62">
        <v>79741</v>
      </c>
      <c r="M8" s="62">
        <v>75993</v>
      </c>
      <c r="N8" s="63">
        <v>66734</v>
      </c>
    </row>
    <row r="9" spans="1:14" s="8" customFormat="1" ht="12">
      <c r="A9" s="64" t="s">
        <v>56</v>
      </c>
      <c r="B9" s="65"/>
      <c r="C9" s="65"/>
      <c r="D9" s="65"/>
      <c r="E9" s="65"/>
      <c r="F9" s="65"/>
      <c r="G9" s="65"/>
      <c r="H9" s="65"/>
      <c r="I9" s="49"/>
      <c r="J9" s="66">
        <v>68954</v>
      </c>
      <c r="K9" s="66">
        <v>81624</v>
      </c>
      <c r="L9" s="67">
        <v>76861</v>
      </c>
      <c r="M9" s="67">
        <v>68942</v>
      </c>
      <c r="N9" s="68">
        <v>61229</v>
      </c>
    </row>
    <row r="10" spans="1:14" ht="15" customHeight="1">
      <c r="A10" s="9" t="s">
        <v>28</v>
      </c>
      <c r="B10" s="46">
        <v>4753</v>
      </c>
      <c r="C10" s="46">
        <v>7291</v>
      </c>
      <c r="D10" s="46">
        <v>10135</v>
      </c>
      <c r="E10" s="46">
        <v>12017</v>
      </c>
      <c r="F10" s="46">
        <v>13622</v>
      </c>
      <c r="G10" s="46">
        <v>14662</v>
      </c>
      <c r="H10" s="46">
        <v>15221</v>
      </c>
      <c r="I10" s="47">
        <v>16944</v>
      </c>
      <c r="J10" s="46">
        <v>17147</v>
      </c>
      <c r="K10" s="46">
        <v>17515</v>
      </c>
      <c r="L10" s="39">
        <v>17130</v>
      </c>
      <c r="M10" s="39">
        <v>17581</v>
      </c>
      <c r="N10" s="36">
        <v>18279</v>
      </c>
    </row>
    <row r="11" spans="1:14" ht="15" customHeight="1" thickBot="1">
      <c r="A11" s="10" t="s">
        <v>29</v>
      </c>
      <c r="B11" s="48">
        <v>48492</v>
      </c>
      <c r="C11" s="48">
        <v>61922</v>
      </c>
      <c r="D11" s="48">
        <v>89054</v>
      </c>
      <c r="E11" s="48">
        <v>97947</v>
      </c>
      <c r="F11" s="48">
        <v>102771</v>
      </c>
      <c r="G11" s="48">
        <v>129591</v>
      </c>
      <c r="H11" s="48">
        <v>138203</v>
      </c>
      <c r="I11" s="42">
        <v>142937</v>
      </c>
      <c r="J11" s="48">
        <v>140057</v>
      </c>
      <c r="K11" s="48">
        <v>146378</v>
      </c>
      <c r="L11" s="40">
        <v>127184</v>
      </c>
      <c r="M11" s="54">
        <v>120350</v>
      </c>
      <c r="N11" s="44">
        <v>98972</v>
      </c>
    </row>
    <row r="12" spans="1:10" ht="15" customHeight="1">
      <c r="A12" s="253"/>
      <c r="B12" s="253"/>
      <c r="C12" s="253"/>
      <c r="D12" s="253"/>
      <c r="E12" s="253"/>
      <c r="F12" s="253"/>
      <c r="G12" s="253"/>
      <c r="H12" s="253"/>
      <c r="I12" s="11"/>
      <c r="J12" s="11"/>
    </row>
    <row r="13" spans="1:10" ht="15" customHeight="1" thickBot="1">
      <c r="A13" s="12" t="s">
        <v>30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4" ht="15" customHeight="1" thickBot="1">
      <c r="A14" s="3"/>
      <c r="B14" s="13" t="s">
        <v>31</v>
      </c>
      <c r="C14" s="13" t="s">
        <v>31</v>
      </c>
      <c r="D14" s="13" t="s">
        <v>31</v>
      </c>
      <c r="E14" s="14" t="s">
        <v>31</v>
      </c>
      <c r="F14" s="6" t="s">
        <v>32</v>
      </c>
      <c r="G14" s="4" t="s">
        <v>33</v>
      </c>
      <c r="H14" s="5" t="s">
        <v>34</v>
      </c>
      <c r="I14" s="5" t="s">
        <v>35</v>
      </c>
      <c r="J14" s="5" t="s">
        <v>43</v>
      </c>
      <c r="K14" s="5" t="s">
        <v>48</v>
      </c>
      <c r="L14" s="6" t="s">
        <v>52</v>
      </c>
      <c r="M14" s="28" t="s">
        <v>54</v>
      </c>
      <c r="N14" s="43" t="s">
        <v>87</v>
      </c>
    </row>
    <row r="15" spans="1:14" ht="15" customHeight="1">
      <c r="A15" s="31" t="s">
        <v>36</v>
      </c>
      <c r="B15" s="55"/>
      <c r="C15" s="55"/>
      <c r="D15" s="55"/>
      <c r="E15" s="55"/>
      <c r="F15" s="45">
        <v>6</v>
      </c>
      <c r="G15" s="45">
        <v>7</v>
      </c>
      <c r="H15" s="45">
        <v>7</v>
      </c>
      <c r="I15" s="45">
        <v>7</v>
      </c>
      <c r="J15" s="45">
        <v>8</v>
      </c>
      <c r="K15" s="45">
        <v>8</v>
      </c>
      <c r="L15" s="41">
        <v>8</v>
      </c>
      <c r="M15" s="41">
        <v>8</v>
      </c>
      <c r="N15" s="34">
        <v>8</v>
      </c>
    </row>
    <row r="16" spans="1:14" ht="15" customHeight="1" thickBot="1">
      <c r="A16" s="30" t="s">
        <v>37</v>
      </c>
      <c r="B16" s="56"/>
      <c r="C16" s="56"/>
      <c r="D16" s="56"/>
      <c r="E16" s="56"/>
      <c r="F16" s="57">
        <v>23496</v>
      </c>
      <c r="G16" s="57">
        <v>30403</v>
      </c>
      <c r="H16" s="15">
        <v>26748</v>
      </c>
      <c r="I16" s="15">
        <v>20712</v>
      </c>
      <c r="J16" s="32">
        <v>21521</v>
      </c>
      <c r="K16" s="32">
        <v>20912</v>
      </c>
      <c r="L16" s="40">
        <v>19754</v>
      </c>
      <c r="M16" s="54">
        <v>19057</v>
      </c>
      <c r="N16" s="44">
        <v>19598</v>
      </c>
    </row>
    <row r="17" spans="1:10" ht="15" customHeight="1">
      <c r="A17" s="252"/>
      <c r="B17" s="252"/>
      <c r="C17" s="252"/>
      <c r="D17" s="252"/>
      <c r="E17" s="252"/>
      <c r="F17" s="252"/>
      <c r="G17" s="252"/>
      <c r="H17" s="252"/>
      <c r="I17" s="11"/>
      <c r="J17" s="11"/>
    </row>
    <row r="18" spans="1:10" ht="15" customHeight="1" thickBot="1">
      <c r="A18" s="16" t="s">
        <v>38</v>
      </c>
      <c r="B18" s="252"/>
      <c r="C18" s="252"/>
      <c r="D18" s="252"/>
      <c r="E18" s="252"/>
      <c r="F18" s="252"/>
      <c r="G18" s="252"/>
      <c r="H18" s="252"/>
      <c r="I18" s="11"/>
      <c r="J18" s="11"/>
    </row>
    <row r="19" spans="1:14" ht="15" customHeight="1" thickBot="1">
      <c r="A19" s="3"/>
      <c r="B19" s="13" t="s">
        <v>31</v>
      </c>
      <c r="C19" s="13" t="s">
        <v>31</v>
      </c>
      <c r="D19" s="13" t="s">
        <v>31</v>
      </c>
      <c r="E19" s="14" t="s">
        <v>31</v>
      </c>
      <c r="F19" s="6" t="s">
        <v>32</v>
      </c>
      <c r="G19" s="4" t="s">
        <v>33</v>
      </c>
      <c r="H19" s="5" t="s">
        <v>34</v>
      </c>
      <c r="I19" s="5" t="s">
        <v>35</v>
      </c>
      <c r="J19" s="5" t="s">
        <v>43</v>
      </c>
      <c r="K19" s="5" t="s">
        <v>47</v>
      </c>
      <c r="L19" s="4" t="s">
        <v>52</v>
      </c>
      <c r="M19" s="28" t="s">
        <v>54</v>
      </c>
      <c r="N19" s="43" t="s">
        <v>87</v>
      </c>
    </row>
    <row r="20" spans="1:14" ht="15" customHeight="1">
      <c r="A20" s="17" t="s">
        <v>36</v>
      </c>
      <c r="B20" s="50"/>
      <c r="C20" s="50"/>
      <c r="D20" s="50"/>
      <c r="E20" s="51"/>
      <c r="F20" s="45">
        <v>38</v>
      </c>
      <c r="G20" s="45">
        <v>92</v>
      </c>
      <c r="H20" s="45">
        <v>100</v>
      </c>
      <c r="I20" s="45">
        <v>127</v>
      </c>
      <c r="J20" s="45">
        <v>145</v>
      </c>
      <c r="K20" s="45">
        <v>198</v>
      </c>
      <c r="L20" s="41">
        <v>132</v>
      </c>
      <c r="M20" s="41">
        <v>150</v>
      </c>
      <c r="N20" s="34">
        <v>150</v>
      </c>
    </row>
    <row r="21" spans="1:14" ht="15" customHeight="1" thickBot="1">
      <c r="A21" s="18" t="s">
        <v>37</v>
      </c>
      <c r="B21" s="52"/>
      <c r="C21" s="52"/>
      <c r="D21" s="52"/>
      <c r="E21" s="53"/>
      <c r="F21" s="54">
        <v>136710</v>
      </c>
      <c r="G21" s="54">
        <v>248252</v>
      </c>
      <c r="H21" s="15">
        <v>257415</v>
      </c>
      <c r="I21" s="15">
        <v>235122</v>
      </c>
      <c r="J21" s="32">
        <v>310555</v>
      </c>
      <c r="K21" s="32">
        <v>223039</v>
      </c>
      <c r="L21" s="42">
        <v>201485</v>
      </c>
      <c r="M21" s="42">
        <v>189072</v>
      </c>
      <c r="N21" s="37">
        <v>172702</v>
      </c>
    </row>
    <row r="22" spans="1:8" ht="15" customHeight="1">
      <c r="A22" s="19"/>
      <c r="B22" s="20"/>
      <c r="C22" s="20"/>
      <c r="D22" s="20"/>
      <c r="E22" s="20"/>
      <c r="F22" s="20"/>
      <c r="G22" s="20"/>
      <c r="H22" s="21"/>
    </row>
    <row r="23" spans="1:10" ht="15" customHeight="1" thickBot="1">
      <c r="A23" s="16" t="s">
        <v>49</v>
      </c>
      <c r="B23" s="252"/>
      <c r="C23" s="252"/>
      <c r="D23" s="252"/>
      <c r="E23" s="252"/>
      <c r="F23" s="252"/>
      <c r="G23" s="252"/>
      <c r="H23" s="252"/>
      <c r="I23" s="11"/>
      <c r="J23" s="11"/>
    </row>
    <row r="24" spans="1:14" ht="15" customHeight="1" thickBot="1">
      <c r="A24" s="3"/>
      <c r="B24" s="13" t="s">
        <v>31</v>
      </c>
      <c r="C24" s="13" t="s">
        <v>31</v>
      </c>
      <c r="D24" s="13" t="s">
        <v>31</v>
      </c>
      <c r="E24" s="14" t="s">
        <v>31</v>
      </c>
      <c r="F24" s="6" t="s">
        <v>32</v>
      </c>
      <c r="G24" s="4" t="s">
        <v>33</v>
      </c>
      <c r="H24" s="5" t="s">
        <v>34</v>
      </c>
      <c r="I24" s="5" t="s">
        <v>35</v>
      </c>
      <c r="J24" s="5" t="s">
        <v>43</v>
      </c>
      <c r="K24" s="5" t="s">
        <v>47</v>
      </c>
      <c r="L24" s="4" t="s">
        <v>52</v>
      </c>
      <c r="M24" s="28" t="s">
        <v>54</v>
      </c>
      <c r="N24" s="43" t="s">
        <v>87</v>
      </c>
    </row>
    <row r="25" spans="1:14" ht="15" customHeight="1">
      <c r="A25" s="17" t="s">
        <v>36</v>
      </c>
      <c r="B25" s="50"/>
      <c r="C25" s="50"/>
      <c r="D25" s="50"/>
      <c r="E25" s="51"/>
      <c r="F25" s="51"/>
      <c r="G25" s="51"/>
      <c r="H25" s="51"/>
      <c r="I25" s="51"/>
      <c r="J25" s="51"/>
      <c r="K25" s="45">
        <v>4</v>
      </c>
      <c r="L25" s="41">
        <v>4</v>
      </c>
      <c r="M25" s="41">
        <v>4</v>
      </c>
      <c r="N25" s="34">
        <v>4</v>
      </c>
    </row>
    <row r="26" spans="1:14" ht="15" customHeight="1" thickBot="1">
      <c r="A26" s="18" t="s">
        <v>37</v>
      </c>
      <c r="B26" s="52"/>
      <c r="C26" s="52"/>
      <c r="D26" s="52"/>
      <c r="E26" s="53"/>
      <c r="F26" s="53"/>
      <c r="G26" s="53"/>
      <c r="H26" s="53"/>
      <c r="I26" s="53"/>
      <c r="J26" s="53"/>
      <c r="K26" s="32">
        <v>11573</v>
      </c>
      <c r="L26" s="42">
        <v>12130</v>
      </c>
      <c r="M26" s="42">
        <v>12023</v>
      </c>
      <c r="N26" s="37">
        <v>10735</v>
      </c>
    </row>
    <row r="27" ht="15" customHeight="1">
      <c r="G27" s="22"/>
    </row>
    <row r="28" spans="1:10" ht="15" customHeight="1" thickBot="1">
      <c r="A28" s="16" t="s">
        <v>53</v>
      </c>
      <c r="B28" s="252"/>
      <c r="C28" s="252"/>
      <c r="D28" s="252"/>
      <c r="E28" s="252"/>
      <c r="F28" s="252"/>
      <c r="G28" s="252"/>
      <c r="H28" s="252"/>
      <c r="I28" s="11"/>
      <c r="J28" s="11"/>
    </row>
    <row r="29" spans="1:14" ht="15" customHeight="1" thickBot="1">
      <c r="A29" s="3"/>
      <c r="B29" s="13" t="s">
        <v>31</v>
      </c>
      <c r="C29" s="13" t="s">
        <v>31</v>
      </c>
      <c r="D29" s="13" t="s">
        <v>31</v>
      </c>
      <c r="E29" s="14" t="s">
        <v>31</v>
      </c>
      <c r="F29" s="6" t="s">
        <v>32</v>
      </c>
      <c r="G29" s="4" t="s">
        <v>33</v>
      </c>
      <c r="H29" s="5" t="s">
        <v>34</v>
      </c>
      <c r="I29" s="5" t="s">
        <v>35</v>
      </c>
      <c r="J29" s="5" t="s">
        <v>43</v>
      </c>
      <c r="K29" s="5" t="s">
        <v>47</v>
      </c>
      <c r="L29" s="4" t="s">
        <v>52</v>
      </c>
      <c r="M29" s="28" t="s">
        <v>54</v>
      </c>
      <c r="N29" s="43" t="s">
        <v>87</v>
      </c>
    </row>
    <row r="30" spans="1:14" ht="15" customHeight="1">
      <c r="A30" s="17" t="s">
        <v>36</v>
      </c>
      <c r="B30" s="50"/>
      <c r="C30" s="50"/>
      <c r="D30" s="50"/>
      <c r="E30" s="51"/>
      <c r="F30" s="51"/>
      <c r="G30" s="51"/>
      <c r="H30" s="51"/>
      <c r="I30" s="51"/>
      <c r="J30" s="51"/>
      <c r="K30" s="51"/>
      <c r="L30" s="41">
        <v>4</v>
      </c>
      <c r="M30" s="41">
        <v>5</v>
      </c>
      <c r="N30" s="34">
        <v>5</v>
      </c>
    </row>
    <row r="31" spans="1:14" ht="15" customHeight="1" thickBot="1">
      <c r="A31" s="18" t="s">
        <v>37</v>
      </c>
      <c r="B31" s="52"/>
      <c r="C31" s="52"/>
      <c r="D31" s="52"/>
      <c r="E31" s="53"/>
      <c r="F31" s="53"/>
      <c r="G31" s="53"/>
      <c r="H31" s="53"/>
      <c r="I31" s="53"/>
      <c r="J31" s="53"/>
      <c r="K31" s="33"/>
      <c r="L31" s="42">
        <v>5957</v>
      </c>
      <c r="M31" s="42">
        <v>6736</v>
      </c>
      <c r="N31" s="37">
        <v>5910</v>
      </c>
    </row>
    <row r="32" ht="12">
      <c r="G32" s="23"/>
    </row>
    <row r="37" ht="12">
      <c r="E37" s="221"/>
    </row>
  </sheetData>
  <mergeCells count="8">
    <mergeCell ref="A2:M2"/>
    <mergeCell ref="A3:M3"/>
    <mergeCell ref="A4:M4"/>
    <mergeCell ref="B28:H28"/>
    <mergeCell ref="B23:H23"/>
    <mergeCell ref="A12:H12"/>
    <mergeCell ref="A17:H17"/>
    <mergeCell ref="B18:H18"/>
  </mergeCells>
  <printOptions horizontalCentered="1"/>
  <pageMargins left="0.3937007874015748" right="0.3937007874015748" top="0.984251968503937" bottom="0.984251968503937" header="0" footer="0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Webzen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이성호</cp:lastModifiedBy>
  <cp:lastPrinted>2005-03-30T07:06:45Z</cp:lastPrinted>
  <dcterms:created xsi:type="dcterms:W3CDTF">2003-04-22T01:25:52Z</dcterms:created>
  <dcterms:modified xsi:type="dcterms:W3CDTF">2005-04-12T08:14:17Z</dcterms:modified>
  <cp:category/>
  <cp:version/>
  <cp:contentType/>
  <cp:contentStatus/>
</cp:coreProperties>
</file>